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66CEACCE-259B-4A15-A629-BEEFED2CFA2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5" r:id="rId1"/>
    <sheet name="PPP 2025" sheetId="7" r:id="rId2"/>
  </sheets>
  <definedNames>
    <definedName name="_xlnm.Print_Titles" localSheetId="1">'PPP 2025'!$1:$5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5" i="7" l="1"/>
  <c r="P14" i="7"/>
  <c r="P13" i="7"/>
  <c r="P12" i="7"/>
  <c r="P11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P10" i="7" l="1"/>
  <c r="G7" i="7"/>
  <c r="G8" i="7" s="1"/>
  <c r="C7" i="7"/>
  <c r="C8" i="7" s="1"/>
  <c r="O7" i="7"/>
  <c r="O8" i="7" s="1"/>
  <c r="M7" i="7"/>
  <c r="M8" i="7" s="1"/>
  <c r="N7" i="7"/>
  <c r="N8" i="7" s="1"/>
  <c r="N6" i="7" s="1"/>
  <c r="L7" i="7"/>
  <c r="L8" i="7" s="1"/>
  <c r="K7" i="7"/>
  <c r="K8" i="7" s="1"/>
  <c r="J7" i="7"/>
  <c r="J8" i="7" s="1"/>
  <c r="I7" i="7"/>
  <c r="I8" i="7" s="1"/>
  <c r="I6" i="7" s="1"/>
  <c r="H7" i="7"/>
  <c r="H8" i="7" s="1"/>
  <c r="F7" i="7"/>
  <c r="F8" i="7" s="1"/>
  <c r="F6" i="7" s="1"/>
  <c r="D7" i="7"/>
  <c r="D8" i="7" s="1"/>
  <c r="E7" i="7"/>
  <c r="E8" i="7" s="1"/>
  <c r="B7" i="7"/>
  <c r="O6" i="7"/>
  <c r="C6" i="7"/>
  <c r="K6" i="7"/>
  <c r="M6" i="7"/>
  <c r="P9" i="7"/>
  <c r="E6" i="7"/>
  <c r="G6" i="7" l="1"/>
  <c r="H6" i="7"/>
  <c r="L6" i="7"/>
  <c r="J6" i="7"/>
  <c r="D6" i="7"/>
  <c r="P7" i="7"/>
  <c r="B8" i="7"/>
  <c r="P8" i="7" s="1"/>
  <c r="B6" i="7"/>
  <c r="P6" i="7" l="1"/>
</calcChain>
</file>

<file path=xl/sharedStrings.xml><?xml version="1.0" encoding="utf-8"?>
<sst xmlns="http://schemas.openxmlformats.org/spreadsheetml/2006/main" count="48" uniqueCount="48">
  <si>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</si>
  <si>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</si>
  <si>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</si>
  <si>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</si>
  <si>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</si>
  <si>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</si>
  <si>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</si>
  <si>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</si>
  <si>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</si>
  <si>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</si>
  <si>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</si>
  <si>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</si>
  <si>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</si>
  <si>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</si>
  <si>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</si>
  <si>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</si>
  <si>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</si>
  <si>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</si>
  <si>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</si>
  <si>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</si>
  <si>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</si>
  <si>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</si>
  <si>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</si>
  <si>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</si>
  <si>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</si>
  <si>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</si>
  <si>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</si>
  <si>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</si>
  <si>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</si>
  <si>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</si>
  <si>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Moravsko slezský</t>
  </si>
  <si>
    <t>Np</t>
  </si>
  <si>
    <t>Pp</t>
  </si>
  <si>
    <t>No</t>
  </si>
  <si>
    <t>Po</t>
  </si>
  <si>
    <t>MP bez odv.</t>
  </si>
  <si>
    <t>MPP bez odv.</t>
  </si>
  <si>
    <t>MPN bez odv.</t>
  </si>
  <si>
    <t>Porovnání krajských normativů mzdových prostředků a ostatních neinvestičních výdajů</t>
  </si>
  <si>
    <t>Děti, žáci, studenti pedagogicko-psychologických poraden</t>
  </si>
  <si>
    <t>PEDAGOGICKO-PSYCHOLOGICKÉ</t>
  </si>
  <si>
    <t>PORADNY</t>
  </si>
  <si>
    <t>Příloha č. 6</t>
  </si>
  <si>
    <t>stanovených jednotlivými krajskými úřady pro krajské a obecní školství v roce 2025</t>
  </si>
  <si>
    <t>Krajské normativy v roce 2025</t>
  </si>
  <si>
    <t>Č.j.: MSMT-21301/2025-1</t>
  </si>
  <si>
    <t>Pedagogicko-psychologická poradny - PPP (v Kč/dítě, žáka, studenta)</t>
  </si>
  <si>
    <t>Královéhradecký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</si>
</sst>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4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6" fillId="0" borderId="1" xfId="2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</cellXfs>
  <cellStyles count="6">
    <cellStyle name="Normální" xfId="0" builtinId="0"/>
    <cellStyle name="Normální 2" xfId="2" xr:uid="{EA31AE15-CA44-44D0-9AAC-401BC455BD6E}"/>
    <cellStyle name="Normální 3" xfId="3" xr:uid="{F5FF7A55-D257-4B00-9638-99354EC486EF}"/>
    <cellStyle name="Normální 3 2" xfId="4" xr:uid="{4644ECBC-7CAF-4E7F-A754-7EC04ACF63C3}"/>
    <cellStyle name="Normální 3 3" xfId="5" xr:uid="{637E287E-F786-4239-B363-288155F2203E}"/>
    <cellStyle name="Normální 4" xfId="1" xr:uid="{F0ED780A-C5FC-459E-8735-8FCC826C24C3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2025</a:t>
            </a:r>
          </a:p>
          <a:p>
            <a:pPr>
              <a:defRPr/>
            </a:pPr>
            <a:r>
              <a:rPr lang="cs-CZ" b="1">
                <a:solidFill>
                  <a:sysClr val="windowText" lastClr="000000"/>
                </a:solidFill>
              </a:rPr>
              <a:t>Pedagogicko-psychologická poradna PPP (v Kč/dítě, žáka, studenta)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'PPP 2025'!$B$5:$O$5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'PPP 2025'!$B$7:$O$7</c:f>
              <c:numCache>
                <c:formatCode>#,##0</c:formatCode>
                <c:ptCount val="14"/>
                <c:pt idx="0">
                  <c:v>2929.9351684859989</c:v>
                </c:pt>
                <c:pt idx="1">
                  <c:v>4385.481318681319</c:v>
                </c:pt>
                <c:pt idx="2">
                  <c:v>3091.8834154351393</c:v>
                </c:pt>
                <c:pt idx="3">
                  <c:v>2698.4415584415583</c:v>
                </c:pt>
                <c:pt idx="4">
                  <c:v>3163.8303030303032</c:v>
                </c:pt>
                <c:pt idx="5">
                  <c:v>3803.7909909909908</c:v>
                </c:pt>
                <c:pt idx="6">
                  <c:v>3238.3323769527624</c:v>
                </c:pt>
                <c:pt idx="7">
                  <c:v>3323.0283355139482</c:v>
                </c:pt>
                <c:pt idx="8">
                  <c:v>3910.0742658038826</c:v>
                </c:pt>
                <c:pt idx="9">
                  <c:v>3753.8775510204082</c:v>
                </c:pt>
                <c:pt idx="10">
                  <c:v>3212.7760517402749</c:v>
                </c:pt>
                <c:pt idx="11">
                  <c:v>3745.0587683284457</c:v>
                </c:pt>
                <c:pt idx="12">
                  <c:v>2363.9410526315787</c:v>
                </c:pt>
                <c:pt idx="13">
                  <c:v>4135.4838709677424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34-4240-BB91-DBEFA2EBF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9509152"/>
        <c:axId val="1250612544"/>
      </c:barChart>
      <c:catAx>
        <c:axId val="124950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50612544"/>
        <c:crosses val="autoZero"/>
        <c:auto val="1"/>
        <c:lblAlgn val="ctr"/>
        <c:lblOffset val="100"/>
        <c:noMultiLvlLbl val="0"/>
      </c:catAx>
      <c:valAx>
        <c:axId val="125061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</a:t>
                </a:r>
                <a:r>
                  <a:rPr lang="cs-CZ" b="1" baseline="0">
                    <a:solidFill>
                      <a:sysClr val="windowText" lastClr="000000"/>
                    </a:solidFill>
                  </a:rPr>
                  <a:t> MP v Kč/dítě, žáka, studenta</a:t>
                </a:r>
                <a:endParaRPr lang="cs-CZ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95091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28575</xdr:rowOff>
    </xdr:from>
    <xdr:to>
      <xdr:col>15</xdr:col>
      <xdr:colOff>600075</xdr:colOff>
      <xdr:row>38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4BD2242-78D4-4E91-9375-B31C8609F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4A5A-1DB3-4A62-9EF1-3316C41F4E27}">
  <sheetPr>
    <tabColor theme="8" tint="-0.249977111117893"/>
  </sheetPr>
  <dimension ref="A2:A45"/>
  <sheetViews>
    <sheetView tabSelected="1" zoomScale="84" zoomScaleNormal="84" workbookViewId="0">
      <selection activeCell="D10" sqref="D10"/>
    </sheetView>
  </sheetViews>
  <sheetFormatPr defaultRowHeight="15" x14ac:dyDescent="0.25"/>
  <cols>
    <col min="1" max="1" width="83.85546875" style="26" customWidth="1"/>
  </cols>
  <sheetData>
    <row r="2" spans="1:1" x14ac:dyDescent="0.25">
      <c r="A2" s="23" t="s">
        <v>45</v>
      </c>
    </row>
    <row r="3" spans="1:1" x14ac:dyDescent="0.25">
      <c r="A3" s="23"/>
    </row>
    <row r="4" spans="1:1" x14ac:dyDescent="0.25">
      <c r="A4" s="23"/>
    </row>
    <row r="15" spans="1:1" ht="36" x14ac:dyDescent="0.55000000000000004">
      <c r="A15" s="27" t="s">
        <v>40</v>
      </c>
    </row>
    <row r="16" spans="1:1" ht="36" x14ac:dyDescent="0.55000000000000004">
      <c r="A16" s="27" t="s">
        <v>41</v>
      </c>
    </row>
    <row r="19" spans="1:1" ht="18.75" x14ac:dyDescent="0.3">
      <c r="A19" s="24" t="s">
        <v>39</v>
      </c>
    </row>
    <row r="21" spans="1:1" ht="18.75" x14ac:dyDescent="0.3">
      <c r="A21" s="24" t="s">
        <v>42</v>
      </c>
    </row>
    <row r="44" spans="1:1" x14ac:dyDescent="0.25">
      <c r="A44" s="25" t="s">
        <v>38</v>
      </c>
    </row>
    <row r="45" spans="1:1" x14ac:dyDescent="0.25">
      <c r="A45" s="26" t="s">
        <v>43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906A-E3DD-4375-8BE6-4F7A4B749B81}">
  <sheetPr>
    <tabColor theme="8" tint="0.59999389629810485"/>
    <pageSetUpPr fitToPage="1"/>
  </sheetPr>
  <dimension ref="A1:AQ16"/>
  <sheetViews>
    <sheetView topLeftCell="A5" zoomScaleNormal="100" workbookViewId="0">
      <selection activeCell="I5" sqref="I5"/>
    </sheetView>
  </sheetViews>
  <sheetFormatPr defaultColWidth="9.140625"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9.7109375" style="17" bestFit="1" customWidth="1"/>
    <col min="13" max="14" width="9.140625" style="17" bestFit="1" customWidth="1"/>
    <col min="15" max="15" width="9" style="17" customWidth="1"/>
    <col min="16" max="16" width="9.14062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3" ht="18.75" x14ac:dyDescent="0.25">
      <c r="A2" s="33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3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1:43" s="15" customFormat="1" ht="15" customHeight="1" x14ac:dyDescent="0.25">
      <c r="A4" s="34"/>
      <c r="B4" s="1" t="s">
        <v>4</v>
      </c>
      <c r="C4" s="2" t="s">
        <v>5</v>
      </c>
      <c r="D4" s="3" t="s">
        <v>6</v>
      </c>
      <c r="E4" s="4" t="s">
        <v>7</v>
      </c>
      <c r="F4" s="5" t="s">
        <v>8</v>
      </c>
      <c r="G4" s="6" t="s">
        <v>9</v>
      </c>
      <c r="H4" s="7" t="s">
        <v>10</v>
      </c>
      <c r="I4" s="8" t="s">
        <v>11</v>
      </c>
      <c r="J4" s="9" t="s">
        <v>12</v>
      </c>
      <c r="K4" s="10" t="s">
        <v>13</v>
      </c>
      <c r="L4" s="11" t="s">
        <v>14</v>
      </c>
      <c r="M4" s="12" t="s">
        <v>15</v>
      </c>
      <c r="N4" s="13" t="s">
        <v>16</v>
      </c>
      <c r="O4" s="14" t="s">
        <v>17</v>
      </c>
      <c r="P4" s="35" t="s">
        <v>28</v>
      </c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43" s="15" customFormat="1" ht="93.75" customHeight="1" x14ac:dyDescent="0.25">
      <c r="A5" s="34"/>
      <c r="B5" s="28" t="s">
        <v>18</v>
      </c>
      <c r="C5" s="28" t="s">
        <v>19</v>
      </c>
      <c r="D5" s="28" t="s">
        <v>2</v>
      </c>
      <c r="E5" s="28" t="s">
        <v>3</v>
      </c>
      <c r="F5" s="28" t="s">
        <v>20</v>
      </c>
      <c r="G5" s="28" t="s">
        <v>21</v>
      </c>
      <c r="H5" s="28" t="s">
        <v>22</v>
      </c>
      <c r="I5" s="28" t="s">
        <v>47</v>
      </c>
      <c r="J5" s="28" t="s">
        <v>23</v>
      </c>
      <c r="K5" s="28" t="s">
        <v>24</v>
      </c>
      <c r="L5" s="28" t="s">
        <v>25</v>
      </c>
      <c r="M5" s="28" t="s">
        <v>26</v>
      </c>
      <c r="N5" s="28" t="s">
        <v>27</v>
      </c>
      <c r="O5" s="28" t="s">
        <v>30</v>
      </c>
      <c r="P5" s="35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43" x14ac:dyDescent="0.25">
      <c r="A6" s="16" t="s">
        <v>1</v>
      </c>
      <c r="B6" s="19">
        <f>SUM(B7:B8)+B11</f>
        <v>3972.5526071191266</v>
      </c>
      <c r="C6" s="19">
        <f>SUM(C7:C8)+C11</f>
        <v>5994.6288175824175</v>
      </c>
      <c r="D6" s="19">
        <f t="shared" ref="D6:O6" si="0">SUM(D7:D8)+D11</f>
        <v>4233.8588440065678</v>
      </c>
      <c r="E6" s="19">
        <f t="shared" si="0"/>
        <v>3663.4992207792207</v>
      </c>
      <c r="F6" s="19">
        <f t="shared" si="0"/>
        <v>4299.843248484849</v>
      </c>
      <c r="G6" s="19">
        <f t="shared" si="0"/>
        <v>5169.5102558558556</v>
      </c>
      <c r="H6" s="19">
        <f t="shared" si="0"/>
        <v>4496.2720441323236</v>
      </c>
      <c r="I6" s="31">
        <f t="shared" si="0"/>
        <v>4558.942196272802</v>
      </c>
      <c r="J6" s="19">
        <f t="shared" si="0"/>
        <v>5350.7801103036336</v>
      </c>
      <c r="K6" s="19">
        <f t="shared" si="0"/>
        <v>5102.2269387755105</v>
      </c>
      <c r="L6" s="29">
        <f t="shared" si="0"/>
        <v>4452.8221177458909</v>
      </c>
      <c r="M6" s="19">
        <f t="shared" si="0"/>
        <v>5076.3392197067442</v>
      </c>
      <c r="N6" s="19">
        <f t="shared" si="0"/>
        <v>3221.5925389473682</v>
      </c>
      <c r="O6" s="19">
        <f t="shared" si="0"/>
        <v>5624.6322580645165</v>
      </c>
      <c r="P6" s="19">
        <f t="shared" ref="P6" si="1">SUMIF(B6:O6,"&gt;0")/COUNTIF(B6:O6,"&gt;0")</f>
        <v>4658.3928869840584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</row>
    <row r="7" spans="1:43" x14ac:dyDescent="0.25">
      <c r="A7" s="16" t="s">
        <v>35</v>
      </c>
      <c r="B7" s="19">
        <f>B9+B10</f>
        <v>2929.9351684859989</v>
      </c>
      <c r="C7" s="19">
        <f>C9+C10</f>
        <v>4385.481318681319</v>
      </c>
      <c r="D7" s="19">
        <f t="shared" ref="D7:O7" si="2">D9+D10</f>
        <v>3091.8834154351393</v>
      </c>
      <c r="E7" s="19">
        <f t="shared" si="2"/>
        <v>2698.4415584415583</v>
      </c>
      <c r="F7" s="19">
        <f t="shared" si="2"/>
        <v>3163.8303030303032</v>
      </c>
      <c r="G7" s="19">
        <f t="shared" si="2"/>
        <v>3803.7909909909908</v>
      </c>
      <c r="H7" s="19">
        <f t="shared" si="2"/>
        <v>3238.3323769527624</v>
      </c>
      <c r="I7" s="19">
        <f t="shared" si="2"/>
        <v>3323.0283355139482</v>
      </c>
      <c r="J7" s="19">
        <f t="shared" si="2"/>
        <v>3910.0742658038826</v>
      </c>
      <c r="K7" s="19">
        <f t="shared" si="2"/>
        <v>3753.8775510204082</v>
      </c>
      <c r="L7" s="19">
        <f t="shared" si="2"/>
        <v>3212.7760517402749</v>
      </c>
      <c r="M7" s="19">
        <f t="shared" si="2"/>
        <v>3745.0587683284457</v>
      </c>
      <c r="N7" s="19">
        <f t="shared" si="2"/>
        <v>2363.9410526315787</v>
      </c>
      <c r="O7" s="19">
        <f t="shared" si="2"/>
        <v>4135.4838709677424</v>
      </c>
      <c r="P7" s="20">
        <f>SUMIF(B7:O7,"&gt;0")/COUNTIF(B7:O7,"&gt;0")</f>
        <v>3411.1382162874543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</row>
    <row r="8" spans="1:43" x14ac:dyDescent="0.25">
      <c r="A8" s="16" t="s">
        <v>0</v>
      </c>
      <c r="B8" s="19">
        <f>IFERROR(0.348*B7,"x")</f>
        <v>1019.6174386331276</v>
      </c>
      <c r="C8" s="19">
        <f>IFERROR(0.348*C7,"x")</f>
        <v>1526.147498901099</v>
      </c>
      <c r="D8" s="19">
        <f t="shared" ref="D8:N8" si="3">IFERROR(0.348*D7,"x")</f>
        <v>1075.9754285714284</v>
      </c>
      <c r="E8" s="19">
        <f t="shared" si="3"/>
        <v>939.05766233766224</v>
      </c>
      <c r="F8" s="19">
        <f t="shared" si="3"/>
        <v>1101.0129454545454</v>
      </c>
      <c r="G8" s="19">
        <f t="shared" si="3"/>
        <v>1323.7192648648647</v>
      </c>
      <c r="H8" s="19">
        <f t="shared" si="3"/>
        <v>1126.9396671795612</v>
      </c>
      <c r="I8" s="19">
        <f t="shared" si="3"/>
        <v>1156.4138607588538</v>
      </c>
      <c r="J8" s="19">
        <f t="shared" si="3"/>
        <v>1360.705844499751</v>
      </c>
      <c r="K8" s="19">
        <f t="shared" si="3"/>
        <v>1306.349387755102</v>
      </c>
      <c r="L8" s="19">
        <f t="shared" si="3"/>
        <v>1118.0460660056156</v>
      </c>
      <c r="M8" s="19">
        <f t="shared" si="3"/>
        <v>1303.2804513782989</v>
      </c>
      <c r="N8" s="19">
        <f t="shared" si="3"/>
        <v>822.65148631578938</v>
      </c>
      <c r="O8" s="19">
        <f>IFERROR(0.348*O7,"x")</f>
        <v>1439.1483870967743</v>
      </c>
      <c r="P8" s="20">
        <f>SUMIF(B8:O8,"&gt;0")/COUNTIF(B8:O8,"&gt;0")</f>
        <v>1187.0760992680339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</row>
    <row r="9" spans="1:43" x14ac:dyDescent="0.25">
      <c r="A9" s="16" t="s">
        <v>36</v>
      </c>
      <c r="B9" s="19">
        <f>IFERROR(12*B13/B12,"x")</f>
        <v>2464.8372093023254</v>
      </c>
      <c r="C9" s="19">
        <f t="shared" ref="C9:O9" si="4">IFERROR(12*C13/C12,"x")</f>
        <v>3895.1428571428573</v>
      </c>
      <c r="D9" s="19">
        <f t="shared" si="4"/>
        <v>2666.6666666666665</v>
      </c>
      <c r="E9" s="19">
        <f t="shared" si="4"/>
        <v>2353.7142857142858</v>
      </c>
      <c r="F9" s="19">
        <f t="shared" si="4"/>
        <v>2836.3636363636365</v>
      </c>
      <c r="G9" s="19">
        <f t="shared" si="4"/>
        <v>3228.3243243243242</v>
      </c>
      <c r="H9" s="19">
        <f t="shared" si="4"/>
        <v>2456.5386017834057</v>
      </c>
      <c r="I9" s="19">
        <f t="shared" si="4"/>
        <v>2755.975009969427</v>
      </c>
      <c r="J9" s="19">
        <f>IFERROR(12*J13/J12,"x")</f>
        <v>3260.6048780487804</v>
      </c>
      <c r="K9" s="19">
        <f t="shared" si="4"/>
        <v>3254.8775510204082</v>
      </c>
      <c r="L9" s="19">
        <f t="shared" si="4"/>
        <v>2802.5094339622642</v>
      </c>
      <c r="M9" s="19">
        <f t="shared" si="4"/>
        <v>3402.7096774193546</v>
      </c>
      <c r="N9" s="19">
        <f t="shared" si="4"/>
        <v>2082.9473684210525</v>
      </c>
      <c r="O9" s="19">
        <f t="shared" si="4"/>
        <v>3400</v>
      </c>
      <c r="P9" s="20">
        <f t="shared" ref="P9:P10" si="5">SUMIF(B9:O9,"&gt;0")/COUNTIF(B9:O9,"&gt;0")</f>
        <v>2918.6579642956276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</row>
    <row r="10" spans="1:43" x14ac:dyDescent="0.25">
      <c r="A10" s="16" t="s">
        <v>37</v>
      </c>
      <c r="B10" s="19">
        <f>IFERROR(12*B15/B14,"x")</f>
        <v>465.09795918367348</v>
      </c>
      <c r="C10" s="19">
        <f t="shared" ref="C10:O10" si="6">IFERROR(12*C15/C14,"x")</f>
        <v>490.33846153846156</v>
      </c>
      <c r="D10" s="19">
        <f t="shared" si="6"/>
        <v>425.21674876847288</v>
      </c>
      <c r="E10" s="19">
        <f t="shared" si="6"/>
        <v>344.72727272727275</v>
      </c>
      <c r="F10" s="19">
        <f t="shared" si="6"/>
        <v>327.46666666666664</v>
      </c>
      <c r="G10" s="19">
        <f t="shared" si="6"/>
        <v>575.4666666666667</v>
      </c>
      <c r="H10" s="19">
        <f t="shared" si="6"/>
        <v>781.79377516935654</v>
      </c>
      <c r="I10" s="19">
        <f t="shared" si="6"/>
        <v>567.05332554452139</v>
      </c>
      <c r="J10" s="19">
        <f t="shared" si="6"/>
        <v>649.46938775510205</v>
      </c>
      <c r="K10" s="19">
        <f t="shared" si="6"/>
        <v>499</v>
      </c>
      <c r="L10" s="19">
        <f t="shared" si="6"/>
        <v>410.26661777801058</v>
      </c>
      <c r="M10" s="19">
        <f t="shared" si="6"/>
        <v>342.34909090909093</v>
      </c>
      <c r="N10" s="19">
        <f t="shared" si="6"/>
        <v>280.99368421052634</v>
      </c>
      <c r="O10" s="19">
        <f t="shared" si="6"/>
        <v>735.48387096774195</v>
      </c>
      <c r="P10" s="20">
        <f t="shared" si="5"/>
        <v>492.48025199182587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</row>
    <row r="11" spans="1:43" x14ac:dyDescent="0.25">
      <c r="A11" s="16" t="s">
        <v>29</v>
      </c>
      <c r="B11" s="19">
        <v>23</v>
      </c>
      <c r="C11" s="19">
        <v>83</v>
      </c>
      <c r="D11" s="19">
        <v>66</v>
      </c>
      <c r="E11" s="19">
        <v>26</v>
      </c>
      <c r="F11" s="19">
        <v>35</v>
      </c>
      <c r="G11" s="19">
        <v>42</v>
      </c>
      <c r="H11" s="19">
        <v>131</v>
      </c>
      <c r="I11" s="19">
        <v>79.5</v>
      </c>
      <c r="J11" s="19">
        <v>80</v>
      </c>
      <c r="K11" s="19">
        <v>42</v>
      </c>
      <c r="L11" s="19">
        <v>122</v>
      </c>
      <c r="M11" s="19">
        <v>28</v>
      </c>
      <c r="N11" s="19">
        <v>35</v>
      </c>
      <c r="O11" s="19">
        <v>50</v>
      </c>
      <c r="P11" s="20">
        <f>SUMIF(B11:O11,"&gt;0")/COUNTIF(B11:O11,"&gt;0")</f>
        <v>60.178571428571431</v>
      </c>
      <c r="R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</row>
    <row r="12" spans="1:43" x14ac:dyDescent="0.25">
      <c r="A12" s="16" t="s">
        <v>31</v>
      </c>
      <c r="B12" s="32">
        <v>258</v>
      </c>
      <c r="C12" s="30">
        <v>168</v>
      </c>
      <c r="D12" s="30">
        <v>225</v>
      </c>
      <c r="E12" s="30">
        <v>259</v>
      </c>
      <c r="F12" s="30">
        <v>220</v>
      </c>
      <c r="G12" s="30">
        <v>185</v>
      </c>
      <c r="H12" s="30">
        <v>266.17941176470589</v>
      </c>
      <c r="I12" s="30">
        <v>225.69</v>
      </c>
      <c r="J12" s="30">
        <v>205</v>
      </c>
      <c r="K12" s="30">
        <v>196</v>
      </c>
      <c r="L12" s="30">
        <v>212</v>
      </c>
      <c r="M12" s="30">
        <v>186</v>
      </c>
      <c r="N12" s="30">
        <v>285</v>
      </c>
      <c r="O12" s="30">
        <v>192</v>
      </c>
      <c r="P12" s="19">
        <f t="shared" ref="P12:P15" si="7">SUMIF(B12:O12,"&gt;0")/COUNTIF(B12:O12,"&gt;0")</f>
        <v>220.20495798319328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</row>
    <row r="13" spans="1:43" x14ac:dyDescent="0.25">
      <c r="A13" s="16" t="s">
        <v>32</v>
      </c>
      <c r="B13" s="19">
        <v>52994</v>
      </c>
      <c r="C13" s="19">
        <v>54532</v>
      </c>
      <c r="D13" s="19">
        <v>50000</v>
      </c>
      <c r="E13" s="19">
        <v>50801</v>
      </c>
      <c r="F13" s="19">
        <v>52000</v>
      </c>
      <c r="G13" s="19">
        <v>49770</v>
      </c>
      <c r="H13" s="19">
        <v>54490</v>
      </c>
      <c r="I13" s="19">
        <v>51833</v>
      </c>
      <c r="J13" s="19">
        <v>55702</v>
      </c>
      <c r="K13" s="19">
        <v>53163</v>
      </c>
      <c r="L13" s="19">
        <v>49511</v>
      </c>
      <c r="M13" s="19">
        <v>52742</v>
      </c>
      <c r="N13" s="19">
        <v>49470</v>
      </c>
      <c r="O13" s="19">
        <v>54400</v>
      </c>
      <c r="P13" s="19">
        <f t="shared" si="7"/>
        <v>52243.428571428572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</row>
    <row r="14" spans="1:43" x14ac:dyDescent="0.25">
      <c r="A14" s="16" t="s">
        <v>33</v>
      </c>
      <c r="B14" s="32">
        <v>980</v>
      </c>
      <c r="C14" s="30">
        <v>780</v>
      </c>
      <c r="D14" s="30">
        <v>812</v>
      </c>
      <c r="E14" s="30">
        <v>990</v>
      </c>
      <c r="F14" s="30">
        <v>1125</v>
      </c>
      <c r="G14" s="30">
        <v>675</v>
      </c>
      <c r="H14" s="30">
        <v>558.71511627906978</v>
      </c>
      <c r="I14" s="30">
        <v>718.98</v>
      </c>
      <c r="J14" s="30">
        <v>686</v>
      </c>
      <c r="K14" s="30">
        <v>900</v>
      </c>
      <c r="L14" s="30">
        <v>954.55</v>
      </c>
      <c r="M14" s="30">
        <v>1100</v>
      </c>
      <c r="N14" s="30">
        <v>1425</v>
      </c>
      <c r="O14" s="30">
        <v>589</v>
      </c>
      <c r="P14" s="19">
        <f t="shared" si="7"/>
        <v>878.16036544850499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</row>
    <row r="15" spans="1:43" x14ac:dyDescent="0.25">
      <c r="A15" s="16" t="s">
        <v>34</v>
      </c>
      <c r="B15" s="19">
        <v>37983</v>
      </c>
      <c r="C15" s="19">
        <v>31872</v>
      </c>
      <c r="D15" s="19">
        <v>28773</v>
      </c>
      <c r="E15" s="19">
        <v>28440</v>
      </c>
      <c r="F15" s="19">
        <v>30700</v>
      </c>
      <c r="G15" s="19">
        <v>32370</v>
      </c>
      <c r="H15" s="19">
        <v>36400</v>
      </c>
      <c r="I15" s="19">
        <v>33975</v>
      </c>
      <c r="J15" s="19">
        <v>37128</v>
      </c>
      <c r="K15" s="19">
        <v>37425</v>
      </c>
      <c r="L15" s="19">
        <v>32635</v>
      </c>
      <c r="M15" s="19">
        <v>31382</v>
      </c>
      <c r="N15" s="19">
        <v>33368</v>
      </c>
      <c r="O15" s="19">
        <v>36100</v>
      </c>
      <c r="P15" s="19">
        <f t="shared" si="7"/>
        <v>33467.928571428572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</row>
    <row r="16" spans="1:43" x14ac:dyDescent="0.25">
      <c r="A16" s="16"/>
      <c r="B16" s="19"/>
      <c r="C16" s="21"/>
      <c r="D16" s="19"/>
      <c r="E16" s="19"/>
      <c r="F16" s="21"/>
      <c r="G16" s="19"/>
      <c r="H16" s="21"/>
      <c r="I16" s="21"/>
      <c r="J16" s="21"/>
      <c r="K16" s="21"/>
      <c r="L16" s="19"/>
      <c r="M16" s="19"/>
      <c r="N16" s="19"/>
      <c r="O16" s="21"/>
      <c r="P16" s="20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</row>
  </sheetData>
  <mergeCells count="4">
    <mergeCell ref="A1:P1"/>
    <mergeCell ref="A2:P2"/>
    <mergeCell ref="A4:A5"/>
    <mergeCell ref="P4:P5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64" orientation="landscape" r:id="rId1"/>
  <headerFooter>
    <oddHeader>&amp;LČ.j.: MSMT-21301/2025-1&amp;RPříloha č. 6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PPP 2025</vt:lpstr>
      <vt:lpstr>'PPP 2025'!Názvy_tisku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2025-09-10T11:17:49Z</cp:lastPrinted>
  <dcterms:created xsi:type="dcterms:W3CDTF">2013-04-19T07:05:39Z</dcterms:created>
  <dcterms:modified xsi:type="dcterms:W3CDTF">2025-09-10T11:18:37Z</dcterms:modified>
</cp:coreProperties>
</file>