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2_odbor\120\3_Hrdinová\2025\Krajské normativy 2025\NA WEB MŠMT\"/>
    </mc:Choice>
  </mc:AlternateContent>
  <xr:revisionPtr revIDLastSave="0" documentId="13_ncr:1_{557E2A73-60F5-4A3E-8FEB-5DD46B965A5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titul" sheetId="19" r:id="rId1"/>
    <sheet name="Graf č. 1" sheetId="7" r:id="rId2"/>
    <sheet name="Graf č. 2" sheetId="33" r:id="rId3"/>
    <sheet name="Graf č. 3" sheetId="34" r:id="rId4"/>
    <sheet name="Graf č. 4" sheetId="36" r:id="rId5"/>
    <sheet name="Tabulka č. 1" sheetId="24" r:id="rId6"/>
    <sheet name="Tabulka č. 2" sheetId="31" r:id="rId7"/>
    <sheet name="Tabulka č. 3" sheetId="32" r:id="rId8"/>
    <sheet name="Tabulka č. 4" sheetId="35" r:id="rId9"/>
  </sheets>
  <definedNames>
    <definedName name="_xlnm._FilterDatabase" localSheetId="5" hidden="1">'Tabulka č. 1'!$A$4:$P$4</definedName>
    <definedName name="_xlnm._FilterDatabase" localSheetId="6" hidden="1">'Tabulka č. 2'!$A$4:$P$4</definedName>
    <definedName name="_xlnm._FilterDatabase" localSheetId="7" hidden="1">'Tabulka č. 3'!$A$4:$P$4</definedName>
    <definedName name="_xlnm._FilterDatabase" localSheetId="8" hidden="1">'Tabulka č. 4'!$A$4:$P$4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" i="35" l="1"/>
  <c r="N6" i="35"/>
  <c r="M6" i="35"/>
  <c r="L6" i="35"/>
  <c r="K6" i="35"/>
  <c r="J6" i="35"/>
  <c r="I6" i="35"/>
  <c r="H6" i="35"/>
  <c r="G6" i="35"/>
  <c r="F6" i="35"/>
  <c r="E6" i="35"/>
  <c r="D6" i="35"/>
  <c r="C6" i="35"/>
  <c r="B6" i="35"/>
  <c r="O15" i="35"/>
  <c r="N15" i="35"/>
  <c r="M15" i="35"/>
  <c r="L15" i="35"/>
  <c r="K15" i="35"/>
  <c r="J15" i="35"/>
  <c r="I15" i="35"/>
  <c r="H15" i="35"/>
  <c r="G15" i="35"/>
  <c r="F15" i="35"/>
  <c r="E15" i="35"/>
  <c r="D15" i="35"/>
  <c r="C15" i="35"/>
  <c r="B15" i="35"/>
  <c r="O7" i="35"/>
  <c r="N7" i="35"/>
  <c r="M7" i="35"/>
  <c r="L7" i="35"/>
  <c r="K7" i="35"/>
  <c r="J7" i="35"/>
  <c r="I7" i="35"/>
  <c r="H7" i="35"/>
  <c r="G7" i="35"/>
  <c r="F7" i="35"/>
  <c r="E7" i="35"/>
  <c r="D7" i="35"/>
  <c r="C7" i="35"/>
  <c r="B7" i="35"/>
  <c r="O16" i="35"/>
  <c r="N16" i="35"/>
  <c r="M16" i="35"/>
  <c r="L16" i="35"/>
  <c r="K16" i="35"/>
  <c r="J16" i="35"/>
  <c r="I16" i="35"/>
  <c r="H16" i="35"/>
  <c r="G16" i="35"/>
  <c r="F16" i="35"/>
  <c r="E16" i="35"/>
  <c r="D16" i="35"/>
  <c r="C16" i="35"/>
  <c r="B16" i="35"/>
  <c r="O8" i="35"/>
  <c r="N8" i="35"/>
  <c r="M8" i="35"/>
  <c r="L8" i="35"/>
  <c r="K8" i="35"/>
  <c r="J8" i="35"/>
  <c r="I8" i="35"/>
  <c r="H8" i="35"/>
  <c r="G8" i="35"/>
  <c r="F8" i="35"/>
  <c r="E8" i="35"/>
  <c r="D8" i="35"/>
  <c r="C8" i="35"/>
  <c r="B8" i="35"/>
  <c r="O17" i="35"/>
  <c r="N17" i="35"/>
  <c r="M17" i="35"/>
  <c r="L17" i="35"/>
  <c r="K17" i="35"/>
  <c r="J17" i="35"/>
  <c r="I17" i="35"/>
  <c r="H17" i="35"/>
  <c r="G17" i="35"/>
  <c r="F17" i="35"/>
  <c r="E17" i="35"/>
  <c r="D17" i="35"/>
  <c r="C17" i="35"/>
  <c r="B17" i="35"/>
  <c r="O6" i="32"/>
  <c r="N6" i="32"/>
  <c r="M6" i="32"/>
  <c r="L6" i="32"/>
  <c r="K6" i="32"/>
  <c r="J6" i="32"/>
  <c r="I6" i="32"/>
  <c r="H6" i="32"/>
  <c r="G6" i="32"/>
  <c r="F6" i="32"/>
  <c r="E6" i="32"/>
  <c r="D6" i="32"/>
  <c r="C6" i="32"/>
  <c r="B6" i="32"/>
  <c r="O15" i="32"/>
  <c r="N15" i="32"/>
  <c r="M15" i="32"/>
  <c r="L15" i="32"/>
  <c r="K15" i="32"/>
  <c r="J15" i="32"/>
  <c r="I15" i="32"/>
  <c r="H15" i="32"/>
  <c r="G15" i="32"/>
  <c r="F15" i="32"/>
  <c r="E15" i="32"/>
  <c r="D15" i="32"/>
  <c r="C15" i="32"/>
  <c r="B15" i="32"/>
  <c r="O7" i="32"/>
  <c r="N7" i="32"/>
  <c r="M7" i="32"/>
  <c r="L7" i="32"/>
  <c r="K7" i="32"/>
  <c r="J7" i="32"/>
  <c r="I7" i="32"/>
  <c r="H7" i="32"/>
  <c r="G7" i="32"/>
  <c r="F7" i="32"/>
  <c r="E7" i="32"/>
  <c r="D7" i="32"/>
  <c r="C7" i="32"/>
  <c r="B7" i="32"/>
  <c r="O16" i="32"/>
  <c r="N16" i="32"/>
  <c r="M16" i="32"/>
  <c r="L16" i="32"/>
  <c r="K16" i="32"/>
  <c r="J16" i="32"/>
  <c r="I16" i="32"/>
  <c r="H16" i="32"/>
  <c r="G16" i="32"/>
  <c r="F16" i="32"/>
  <c r="E16" i="32"/>
  <c r="D16" i="32"/>
  <c r="C16" i="32"/>
  <c r="B16" i="32"/>
  <c r="O8" i="32"/>
  <c r="N8" i="32"/>
  <c r="M8" i="32"/>
  <c r="L8" i="32"/>
  <c r="K8" i="32"/>
  <c r="J8" i="32"/>
  <c r="I8" i="32"/>
  <c r="H8" i="32"/>
  <c r="G8" i="32"/>
  <c r="F8" i="32"/>
  <c r="E8" i="32"/>
  <c r="D8" i="32"/>
  <c r="C8" i="32"/>
  <c r="B8" i="32"/>
  <c r="O17" i="32"/>
  <c r="N17" i="32"/>
  <c r="M17" i="32"/>
  <c r="L17" i="32"/>
  <c r="K17" i="32"/>
  <c r="J17" i="32"/>
  <c r="I17" i="32"/>
  <c r="H17" i="32"/>
  <c r="G17" i="32"/>
  <c r="F17" i="32"/>
  <c r="E17" i="32"/>
  <c r="D17" i="32"/>
  <c r="C17" i="32"/>
  <c r="B17" i="32"/>
  <c r="O6" i="31"/>
  <c r="N6" i="31"/>
  <c r="M6" i="31"/>
  <c r="L6" i="31"/>
  <c r="K6" i="31"/>
  <c r="J6" i="31"/>
  <c r="I6" i="31"/>
  <c r="H6" i="31"/>
  <c r="G6" i="31"/>
  <c r="F6" i="31"/>
  <c r="E6" i="31"/>
  <c r="D6" i="31"/>
  <c r="C6" i="31"/>
  <c r="B6" i="31"/>
  <c r="O15" i="31"/>
  <c r="N15" i="31"/>
  <c r="M15" i="31"/>
  <c r="L15" i="31"/>
  <c r="K15" i="31"/>
  <c r="J15" i="31"/>
  <c r="I15" i="31"/>
  <c r="H15" i="31"/>
  <c r="G15" i="31"/>
  <c r="F15" i="31"/>
  <c r="E15" i="31"/>
  <c r="D15" i="31"/>
  <c r="C15" i="31"/>
  <c r="B15" i="31"/>
  <c r="O7" i="31"/>
  <c r="N7" i="31"/>
  <c r="M7" i="31"/>
  <c r="L7" i="31"/>
  <c r="K7" i="31"/>
  <c r="J7" i="31"/>
  <c r="I7" i="31"/>
  <c r="H7" i="31"/>
  <c r="G7" i="31"/>
  <c r="F7" i="31"/>
  <c r="E7" i="31"/>
  <c r="D7" i="31"/>
  <c r="C7" i="31"/>
  <c r="B7" i="31"/>
  <c r="O16" i="31"/>
  <c r="N16" i="31"/>
  <c r="M16" i="31"/>
  <c r="L16" i="31"/>
  <c r="K16" i="31"/>
  <c r="J16" i="31"/>
  <c r="I16" i="31"/>
  <c r="H16" i="31"/>
  <c r="G16" i="31"/>
  <c r="F16" i="31"/>
  <c r="E16" i="31"/>
  <c r="D16" i="31"/>
  <c r="C16" i="31"/>
  <c r="B16" i="31"/>
  <c r="O8" i="31"/>
  <c r="N8" i="31"/>
  <c r="M8" i="31"/>
  <c r="L8" i="31"/>
  <c r="K8" i="31"/>
  <c r="J8" i="31"/>
  <c r="I8" i="31"/>
  <c r="H8" i="31"/>
  <c r="G8" i="31"/>
  <c r="F8" i="31"/>
  <c r="E8" i="31"/>
  <c r="D8" i="31"/>
  <c r="C8" i="31"/>
  <c r="B8" i="31"/>
  <c r="O17" i="31"/>
  <c r="N17" i="31"/>
  <c r="M17" i="31"/>
  <c r="L17" i="31"/>
  <c r="K17" i="31"/>
  <c r="J17" i="31"/>
  <c r="I17" i="31"/>
  <c r="H17" i="31"/>
  <c r="G17" i="31"/>
  <c r="F17" i="31"/>
  <c r="E17" i="31"/>
  <c r="D17" i="31"/>
  <c r="C17" i="31"/>
  <c r="B17" i="31"/>
  <c r="O6" i="24"/>
  <c r="N6" i="24"/>
  <c r="M6" i="24"/>
  <c r="L6" i="24"/>
  <c r="K6" i="24"/>
  <c r="J6" i="24"/>
  <c r="I6" i="24"/>
  <c r="H6" i="24"/>
  <c r="G6" i="24"/>
  <c r="F6" i="24"/>
  <c r="E6" i="24"/>
  <c r="D6" i="24"/>
  <c r="C6" i="24"/>
  <c r="B6" i="24"/>
  <c r="O15" i="24"/>
  <c r="N15" i="24"/>
  <c r="M15" i="24"/>
  <c r="L15" i="24"/>
  <c r="K15" i="24"/>
  <c r="J15" i="24"/>
  <c r="I15" i="24"/>
  <c r="H15" i="24"/>
  <c r="G15" i="24"/>
  <c r="F15" i="24"/>
  <c r="E15" i="24"/>
  <c r="D15" i="24"/>
  <c r="C15" i="24"/>
  <c r="B15" i="24"/>
  <c r="O7" i="24"/>
  <c r="N7" i="24"/>
  <c r="M7" i="24"/>
  <c r="L7" i="24"/>
  <c r="K7" i="24"/>
  <c r="J7" i="24"/>
  <c r="I7" i="24"/>
  <c r="H7" i="24"/>
  <c r="G7" i="24"/>
  <c r="F7" i="24"/>
  <c r="E7" i="24"/>
  <c r="D7" i="24"/>
  <c r="C7" i="24"/>
  <c r="B7" i="24"/>
  <c r="O16" i="24"/>
  <c r="N16" i="24"/>
  <c r="M16" i="24"/>
  <c r="L16" i="24"/>
  <c r="K16" i="24"/>
  <c r="J16" i="24"/>
  <c r="I16" i="24"/>
  <c r="H16" i="24"/>
  <c r="G16" i="24"/>
  <c r="F16" i="24"/>
  <c r="E16" i="24"/>
  <c r="D16" i="24"/>
  <c r="C16" i="24"/>
  <c r="B16" i="24"/>
  <c r="O8" i="24"/>
  <c r="N8" i="24"/>
  <c r="M8" i="24"/>
  <c r="L8" i="24"/>
  <c r="K8" i="24"/>
  <c r="J8" i="24"/>
  <c r="I8" i="24"/>
  <c r="H8" i="24"/>
  <c r="G8" i="24"/>
  <c r="F8" i="24"/>
  <c r="E8" i="24"/>
  <c r="D8" i="24"/>
  <c r="C8" i="24"/>
  <c r="B8" i="24"/>
  <c r="O17" i="24"/>
  <c r="N17" i="24"/>
  <c r="M17" i="24"/>
  <c r="L17" i="24"/>
  <c r="K17" i="24"/>
  <c r="J17" i="24"/>
  <c r="I17" i="24"/>
  <c r="H17" i="24"/>
  <c r="G17" i="24"/>
  <c r="F17" i="24"/>
  <c r="E17" i="24"/>
  <c r="D17" i="24"/>
  <c r="C17" i="24"/>
  <c r="B17" i="24"/>
  <c r="B38" i="31"/>
  <c r="C38" i="31"/>
  <c r="D38" i="31"/>
  <c r="E38" i="31"/>
  <c r="F38" i="31"/>
  <c r="G38" i="31"/>
  <c r="H38" i="31"/>
  <c r="I38" i="31"/>
  <c r="J38" i="31"/>
  <c r="K38" i="31"/>
  <c r="L38" i="31"/>
  <c r="M38" i="31"/>
  <c r="N38" i="31"/>
  <c r="O38" i="31"/>
  <c r="P30" i="35" l="1"/>
  <c r="P30" i="32"/>
  <c r="P30" i="31"/>
  <c r="P30" i="24"/>
  <c r="P28" i="35" l="1"/>
  <c r="P29" i="35"/>
  <c r="B2" i="36" l="1"/>
  <c r="B1" i="36"/>
  <c r="O67" i="35"/>
  <c r="N67" i="35"/>
  <c r="M67" i="35"/>
  <c r="L67" i="35"/>
  <c r="K67" i="35"/>
  <c r="J67" i="35"/>
  <c r="I67" i="35"/>
  <c r="H67" i="35"/>
  <c r="G67" i="35"/>
  <c r="F67" i="35"/>
  <c r="E67" i="35"/>
  <c r="D67" i="35"/>
  <c r="C67" i="35"/>
  <c r="B67" i="35"/>
  <c r="O66" i="35"/>
  <c r="N66" i="35"/>
  <c r="M66" i="35"/>
  <c r="L66" i="35"/>
  <c r="K66" i="35"/>
  <c r="J66" i="35"/>
  <c r="I66" i="35"/>
  <c r="H66" i="35"/>
  <c r="G66" i="35"/>
  <c r="F66" i="35"/>
  <c r="E66" i="35"/>
  <c r="D66" i="35"/>
  <c r="C66" i="35"/>
  <c r="B66" i="35"/>
  <c r="O65" i="35"/>
  <c r="N65" i="35"/>
  <c r="M65" i="35"/>
  <c r="L65" i="35"/>
  <c r="K65" i="35"/>
  <c r="J65" i="35"/>
  <c r="I65" i="35"/>
  <c r="H65" i="35"/>
  <c r="G65" i="35"/>
  <c r="F65" i="35"/>
  <c r="E65" i="35"/>
  <c r="D65" i="35"/>
  <c r="C65" i="35"/>
  <c r="B65" i="35"/>
  <c r="O64" i="35"/>
  <c r="N64" i="35"/>
  <c r="M64" i="35"/>
  <c r="L64" i="35"/>
  <c r="K64" i="35"/>
  <c r="J64" i="35"/>
  <c r="I64" i="35"/>
  <c r="H64" i="35"/>
  <c r="G64" i="35"/>
  <c r="F64" i="35"/>
  <c r="E64" i="35"/>
  <c r="D64" i="35"/>
  <c r="C64" i="35"/>
  <c r="B64" i="35"/>
  <c r="O63" i="35"/>
  <c r="N63" i="35"/>
  <c r="M63" i="35"/>
  <c r="L63" i="35"/>
  <c r="K63" i="35"/>
  <c r="J63" i="35"/>
  <c r="I63" i="35"/>
  <c r="H63" i="35"/>
  <c r="G63" i="35"/>
  <c r="F63" i="35"/>
  <c r="E63" i="35"/>
  <c r="D63" i="35"/>
  <c r="C63" i="35"/>
  <c r="B63" i="35"/>
  <c r="A59" i="35"/>
  <c r="O58" i="35"/>
  <c r="N58" i="35"/>
  <c r="M58" i="35"/>
  <c r="L58" i="35"/>
  <c r="K58" i="35"/>
  <c r="J58" i="35"/>
  <c r="I58" i="35"/>
  <c r="H58" i="35"/>
  <c r="G58" i="35"/>
  <c r="F58" i="35"/>
  <c r="E58" i="35"/>
  <c r="D58" i="35"/>
  <c r="C58" i="35"/>
  <c r="B58" i="35"/>
  <c r="O57" i="35"/>
  <c r="N57" i="35"/>
  <c r="M57" i="35"/>
  <c r="L57" i="35"/>
  <c r="K57" i="35"/>
  <c r="J57" i="35"/>
  <c r="I57" i="35"/>
  <c r="H57" i="35"/>
  <c r="G57" i="35"/>
  <c r="F57" i="35"/>
  <c r="E57" i="35"/>
  <c r="D57" i="35"/>
  <c r="C57" i="35"/>
  <c r="B57" i="35"/>
  <c r="O56" i="35"/>
  <c r="N56" i="35"/>
  <c r="M56" i="35"/>
  <c r="L56" i="35"/>
  <c r="K56" i="35"/>
  <c r="J56" i="35"/>
  <c r="I56" i="35"/>
  <c r="H56" i="35"/>
  <c r="G56" i="35"/>
  <c r="F56" i="35"/>
  <c r="E56" i="35"/>
  <c r="D56" i="35"/>
  <c r="C56" i="35"/>
  <c r="B56" i="35"/>
  <c r="O55" i="35"/>
  <c r="N55" i="35"/>
  <c r="M55" i="35"/>
  <c r="L55" i="35"/>
  <c r="K55" i="35"/>
  <c r="J55" i="35"/>
  <c r="I55" i="35"/>
  <c r="H55" i="35"/>
  <c r="G55" i="35"/>
  <c r="F55" i="35"/>
  <c r="E55" i="35"/>
  <c r="D55" i="35"/>
  <c r="C55" i="35"/>
  <c r="B55" i="35"/>
  <c r="O54" i="35"/>
  <c r="N54" i="35"/>
  <c r="M54" i="35"/>
  <c r="L54" i="35"/>
  <c r="K54" i="35"/>
  <c r="J54" i="35"/>
  <c r="I54" i="35"/>
  <c r="H54" i="35"/>
  <c r="G54" i="35"/>
  <c r="F54" i="35"/>
  <c r="E54" i="35"/>
  <c r="D54" i="35"/>
  <c r="C54" i="35"/>
  <c r="B54" i="35"/>
  <c r="A50" i="35"/>
  <c r="O49" i="35"/>
  <c r="N49" i="35"/>
  <c r="M49" i="35"/>
  <c r="L49" i="35"/>
  <c r="K49" i="35"/>
  <c r="J49" i="35"/>
  <c r="I49" i="35"/>
  <c r="H49" i="35"/>
  <c r="G49" i="35"/>
  <c r="F49" i="35"/>
  <c r="E49" i="35"/>
  <c r="D49" i="35"/>
  <c r="C49" i="35"/>
  <c r="B49" i="35"/>
  <c r="O48" i="35"/>
  <c r="N48" i="35"/>
  <c r="M48" i="35"/>
  <c r="L48" i="35"/>
  <c r="K48" i="35"/>
  <c r="J48" i="35"/>
  <c r="I48" i="35"/>
  <c r="H48" i="35"/>
  <c r="G48" i="35"/>
  <c r="F48" i="35"/>
  <c r="E48" i="35"/>
  <c r="D48" i="35"/>
  <c r="C48" i="35"/>
  <c r="B48" i="35"/>
  <c r="O47" i="35"/>
  <c r="N47" i="35"/>
  <c r="M47" i="35"/>
  <c r="L47" i="35"/>
  <c r="K47" i="35"/>
  <c r="J47" i="35"/>
  <c r="I47" i="35"/>
  <c r="H47" i="35"/>
  <c r="G47" i="35"/>
  <c r="F47" i="35"/>
  <c r="E47" i="35"/>
  <c r="D47" i="35"/>
  <c r="C47" i="35"/>
  <c r="B47" i="35"/>
  <c r="O46" i="35"/>
  <c r="N46" i="35"/>
  <c r="M46" i="35"/>
  <c r="L46" i="35"/>
  <c r="K46" i="35"/>
  <c r="J46" i="35"/>
  <c r="I46" i="35"/>
  <c r="H46" i="35"/>
  <c r="G46" i="35"/>
  <c r="F46" i="35"/>
  <c r="E46" i="35"/>
  <c r="D46" i="35"/>
  <c r="C46" i="35"/>
  <c r="B46" i="35"/>
  <c r="O45" i="35"/>
  <c r="N45" i="35"/>
  <c r="M45" i="35"/>
  <c r="L45" i="35"/>
  <c r="K45" i="35"/>
  <c r="J45" i="35"/>
  <c r="I45" i="35"/>
  <c r="H45" i="35"/>
  <c r="G45" i="35"/>
  <c r="F45" i="35"/>
  <c r="E45" i="35"/>
  <c r="D45" i="35"/>
  <c r="C45" i="35"/>
  <c r="B45" i="35"/>
  <c r="A41" i="35"/>
  <c r="O40" i="35"/>
  <c r="N40" i="35"/>
  <c r="M40" i="35"/>
  <c r="L40" i="35"/>
  <c r="K40" i="35"/>
  <c r="J40" i="35"/>
  <c r="I40" i="35"/>
  <c r="H40" i="35"/>
  <c r="G40" i="35"/>
  <c r="F40" i="35"/>
  <c r="E40" i="35"/>
  <c r="D40" i="35"/>
  <c r="C40" i="35"/>
  <c r="B40" i="35"/>
  <c r="O39" i="35"/>
  <c r="N39" i="35"/>
  <c r="M39" i="35"/>
  <c r="L39" i="35"/>
  <c r="K39" i="35"/>
  <c r="J39" i="35"/>
  <c r="I39" i="35"/>
  <c r="H39" i="35"/>
  <c r="G39" i="35"/>
  <c r="F39" i="35"/>
  <c r="E39" i="35"/>
  <c r="D39" i="35"/>
  <c r="C39" i="35"/>
  <c r="B39" i="35"/>
  <c r="O38" i="35"/>
  <c r="N38" i="35"/>
  <c r="M38" i="35"/>
  <c r="L38" i="35"/>
  <c r="K38" i="35"/>
  <c r="J38" i="35"/>
  <c r="I38" i="35"/>
  <c r="H38" i="35"/>
  <c r="G38" i="35"/>
  <c r="F38" i="35"/>
  <c r="E38" i="35"/>
  <c r="D38" i="35"/>
  <c r="C38" i="35"/>
  <c r="B38" i="35"/>
  <c r="O37" i="35"/>
  <c r="N37" i="35"/>
  <c r="M37" i="35"/>
  <c r="L37" i="35"/>
  <c r="K37" i="35"/>
  <c r="J37" i="35"/>
  <c r="I37" i="35"/>
  <c r="H37" i="35"/>
  <c r="G37" i="35"/>
  <c r="F37" i="35"/>
  <c r="E37" i="35"/>
  <c r="D37" i="35"/>
  <c r="C37" i="35"/>
  <c r="B37" i="35"/>
  <c r="O36" i="35"/>
  <c r="N36" i="35"/>
  <c r="M36" i="35"/>
  <c r="L36" i="35"/>
  <c r="K36" i="35"/>
  <c r="J36" i="35"/>
  <c r="I36" i="35"/>
  <c r="H36" i="35"/>
  <c r="G36" i="35"/>
  <c r="F36" i="35"/>
  <c r="E36" i="35"/>
  <c r="D36" i="35"/>
  <c r="C36" i="35"/>
  <c r="B36" i="35"/>
  <c r="A32" i="35"/>
  <c r="P31" i="35"/>
  <c r="P27" i="35"/>
  <c r="O26" i="35"/>
  <c r="N26" i="35"/>
  <c r="M26" i="35"/>
  <c r="L26" i="35"/>
  <c r="K26" i="35"/>
  <c r="J26" i="35"/>
  <c r="I26" i="35"/>
  <c r="H26" i="35"/>
  <c r="G26" i="35"/>
  <c r="F26" i="35"/>
  <c r="E26" i="35"/>
  <c r="D26" i="35"/>
  <c r="C26" i="35"/>
  <c r="B26" i="35"/>
  <c r="O25" i="35"/>
  <c r="N25" i="35"/>
  <c r="M25" i="35"/>
  <c r="L25" i="35"/>
  <c r="K25" i="35"/>
  <c r="J25" i="35"/>
  <c r="I25" i="35"/>
  <c r="H25" i="35"/>
  <c r="G25" i="35"/>
  <c r="F25" i="35"/>
  <c r="E25" i="35"/>
  <c r="D25" i="35"/>
  <c r="C25" i="35"/>
  <c r="B25" i="35"/>
  <c r="O24" i="35"/>
  <c r="N24" i="35"/>
  <c r="M24" i="35"/>
  <c r="L24" i="35"/>
  <c r="K24" i="35"/>
  <c r="J24" i="35"/>
  <c r="I24" i="35"/>
  <c r="H24" i="35"/>
  <c r="G24" i="35"/>
  <c r="F24" i="35"/>
  <c r="E24" i="35"/>
  <c r="D24" i="35"/>
  <c r="C24" i="35"/>
  <c r="B24" i="35"/>
  <c r="A23" i="35"/>
  <c r="P22" i="35"/>
  <c r="P21" i="35"/>
  <c r="P20" i="35"/>
  <c r="P19" i="35"/>
  <c r="P18" i="35"/>
  <c r="A14" i="35"/>
  <c r="P13" i="35"/>
  <c r="P12" i="35"/>
  <c r="P11" i="35"/>
  <c r="P10" i="35"/>
  <c r="P9" i="35"/>
  <c r="A5" i="35"/>
  <c r="B1" i="35"/>
  <c r="P56" i="35" l="1"/>
  <c r="P63" i="35"/>
  <c r="P8" i="35"/>
  <c r="P47" i="35"/>
  <c r="P57" i="35"/>
  <c r="P7" i="35"/>
  <c r="P55" i="35"/>
  <c r="P54" i="35"/>
  <c r="C52" i="35"/>
  <c r="G52" i="35"/>
  <c r="K52" i="35"/>
  <c r="O52" i="35"/>
  <c r="P38" i="35"/>
  <c r="B52" i="35"/>
  <c r="F52" i="35"/>
  <c r="J52" i="35"/>
  <c r="N52" i="35"/>
  <c r="D34" i="35"/>
  <c r="H34" i="35"/>
  <c r="L34" i="35"/>
  <c r="E34" i="35"/>
  <c r="I34" i="35"/>
  <c r="M34" i="35"/>
  <c r="H33" i="35"/>
  <c r="H53" i="35"/>
  <c r="E51" i="35"/>
  <c r="I51" i="35"/>
  <c r="M51" i="35"/>
  <c r="E35" i="35"/>
  <c r="I35" i="35"/>
  <c r="M53" i="35"/>
  <c r="P58" i="35"/>
  <c r="B51" i="35"/>
  <c r="F51" i="35"/>
  <c r="J51" i="35"/>
  <c r="N51" i="35"/>
  <c r="B35" i="35"/>
  <c r="F35" i="35"/>
  <c r="J35" i="35"/>
  <c r="N35" i="35"/>
  <c r="D33" i="35"/>
  <c r="L33" i="35"/>
  <c r="D53" i="35"/>
  <c r="L53" i="35"/>
  <c r="P6" i="35"/>
  <c r="C33" i="35"/>
  <c r="G33" i="35"/>
  <c r="K33" i="35"/>
  <c r="O33" i="35"/>
  <c r="C53" i="35"/>
  <c r="G53" i="35"/>
  <c r="K53" i="35"/>
  <c r="O53" i="35"/>
  <c r="G35" i="35"/>
  <c r="P66" i="35"/>
  <c r="C35" i="35"/>
  <c r="P39" i="35"/>
  <c r="P64" i="35"/>
  <c r="P37" i="35"/>
  <c r="P36" i="35"/>
  <c r="B61" i="35"/>
  <c r="F61" i="35"/>
  <c r="J61" i="35"/>
  <c r="N61" i="35"/>
  <c r="J34" i="35"/>
  <c r="G43" i="35"/>
  <c r="O43" i="35"/>
  <c r="N34" i="35"/>
  <c r="E61" i="35"/>
  <c r="I43" i="35"/>
  <c r="M61" i="35"/>
  <c r="F34" i="35"/>
  <c r="P65" i="35"/>
  <c r="C43" i="35"/>
  <c r="K43" i="35"/>
  <c r="D43" i="35"/>
  <c r="H43" i="35"/>
  <c r="L43" i="35"/>
  <c r="B34" i="35"/>
  <c r="E60" i="35"/>
  <c r="I60" i="35"/>
  <c r="E44" i="35"/>
  <c r="I44" i="35"/>
  <c r="M44" i="35"/>
  <c r="F42" i="35"/>
  <c r="N42" i="35"/>
  <c r="F44" i="35"/>
  <c r="J62" i="35"/>
  <c r="E33" i="35"/>
  <c r="D60" i="35"/>
  <c r="H42" i="35"/>
  <c r="L60" i="35"/>
  <c r="D44" i="35"/>
  <c r="H44" i="35"/>
  <c r="L44" i="35"/>
  <c r="M33" i="35"/>
  <c r="O35" i="35"/>
  <c r="P67" i="35"/>
  <c r="M60" i="35"/>
  <c r="B42" i="35"/>
  <c r="J42" i="35"/>
  <c r="N62" i="35"/>
  <c r="C42" i="35"/>
  <c r="G42" i="35"/>
  <c r="K42" i="35"/>
  <c r="O42" i="35"/>
  <c r="C62" i="35"/>
  <c r="G62" i="35"/>
  <c r="K62" i="35"/>
  <c r="O62" i="35"/>
  <c r="I33" i="35"/>
  <c r="K35" i="35"/>
  <c r="P40" i="35"/>
  <c r="D62" i="35"/>
  <c r="H62" i="35"/>
  <c r="P26" i="35"/>
  <c r="P48" i="35"/>
  <c r="P46" i="35"/>
  <c r="P45" i="35"/>
  <c r="P49" i="35"/>
  <c r="F60" i="35"/>
  <c r="L62" i="35"/>
  <c r="N60" i="35"/>
  <c r="O61" i="35"/>
  <c r="B60" i="35"/>
  <c r="C61" i="35"/>
  <c r="G61" i="35"/>
  <c r="J60" i="35"/>
  <c r="K61" i="35"/>
  <c r="D42" i="35"/>
  <c r="L42" i="35"/>
  <c r="E43" i="35"/>
  <c r="M43" i="35"/>
  <c r="N44" i="35"/>
  <c r="C51" i="35"/>
  <c r="K51" i="35"/>
  <c r="O51" i="35"/>
  <c r="D52" i="35"/>
  <c r="H52" i="35"/>
  <c r="L52" i="35"/>
  <c r="E53" i="35"/>
  <c r="P15" i="35"/>
  <c r="B33" i="35"/>
  <c r="F33" i="35"/>
  <c r="J33" i="35"/>
  <c r="N33" i="35"/>
  <c r="C34" i="35"/>
  <c r="G34" i="35"/>
  <c r="K34" i="35"/>
  <c r="O34" i="35"/>
  <c r="D35" i="35"/>
  <c r="H35" i="35"/>
  <c r="L35" i="35"/>
  <c r="E42" i="35"/>
  <c r="I42" i="35"/>
  <c r="M42" i="35"/>
  <c r="B43" i="35"/>
  <c r="F43" i="35"/>
  <c r="J43" i="35"/>
  <c r="N43" i="35"/>
  <c r="C44" i="35"/>
  <c r="G44" i="35"/>
  <c r="K44" i="35"/>
  <c r="O44" i="35"/>
  <c r="D51" i="35"/>
  <c r="H51" i="35"/>
  <c r="L51" i="35"/>
  <c r="E52" i="35"/>
  <c r="I52" i="35"/>
  <c r="M52" i="35"/>
  <c r="B53" i="35"/>
  <c r="F53" i="35"/>
  <c r="J53" i="35"/>
  <c r="N53" i="35"/>
  <c r="C60" i="35"/>
  <c r="G60" i="35"/>
  <c r="K60" i="35"/>
  <c r="O60" i="35"/>
  <c r="D61" i="35"/>
  <c r="H61" i="35"/>
  <c r="L61" i="35"/>
  <c r="E62" i="35"/>
  <c r="I62" i="35"/>
  <c r="M62" i="35"/>
  <c r="P16" i="35"/>
  <c r="P24" i="35"/>
  <c r="B44" i="35"/>
  <c r="J44" i="35"/>
  <c r="G51" i="35"/>
  <c r="I53" i="35"/>
  <c r="M35" i="35"/>
  <c r="H60" i="35"/>
  <c r="I61" i="35"/>
  <c r="B62" i="35"/>
  <c r="F62" i="35"/>
  <c r="P17" i="35"/>
  <c r="P25" i="35"/>
  <c r="P53" i="35" l="1"/>
  <c r="P33" i="35"/>
  <c r="P35" i="35"/>
  <c r="P51" i="35"/>
  <c r="P34" i="35"/>
  <c r="P52" i="35"/>
  <c r="P42" i="35"/>
  <c r="P60" i="35"/>
  <c r="P44" i="35"/>
  <c r="P62" i="35"/>
  <c r="P43" i="35"/>
  <c r="P61" i="35"/>
  <c r="A59" i="32"/>
  <c r="A50" i="32"/>
  <c r="A41" i="32"/>
  <c r="A32" i="32"/>
  <c r="A59" i="31"/>
  <c r="A50" i="31"/>
  <c r="A41" i="31"/>
  <c r="A32" i="31"/>
  <c r="A23" i="32"/>
  <c r="A14" i="32"/>
  <c r="A5" i="32"/>
  <c r="A23" i="31"/>
  <c r="A5" i="31"/>
  <c r="A14" i="31"/>
  <c r="O26" i="31" l="1"/>
  <c r="N26" i="31"/>
  <c r="M26" i="31"/>
  <c r="L26" i="31"/>
  <c r="K26" i="31"/>
  <c r="J26" i="31"/>
  <c r="I26" i="31"/>
  <c r="H26" i="31"/>
  <c r="G26" i="31"/>
  <c r="F26" i="31"/>
  <c r="E26" i="31"/>
  <c r="D26" i="31"/>
  <c r="C26" i="31"/>
  <c r="B26" i="31"/>
  <c r="O25" i="31"/>
  <c r="N25" i="31"/>
  <c r="M25" i="31"/>
  <c r="L25" i="31"/>
  <c r="K25" i="31"/>
  <c r="J25" i="31"/>
  <c r="I25" i="31"/>
  <c r="H25" i="31"/>
  <c r="G25" i="31"/>
  <c r="F25" i="31"/>
  <c r="E25" i="31"/>
  <c r="D25" i="31"/>
  <c r="C25" i="31"/>
  <c r="B25" i="31"/>
  <c r="O24" i="31"/>
  <c r="N24" i="31"/>
  <c r="M24" i="31"/>
  <c r="L24" i="31"/>
  <c r="K24" i="31"/>
  <c r="J24" i="31"/>
  <c r="I24" i="31"/>
  <c r="H24" i="31"/>
  <c r="G24" i="31"/>
  <c r="F24" i="31"/>
  <c r="E24" i="31"/>
  <c r="D24" i="31"/>
  <c r="C24" i="31"/>
  <c r="B24" i="31"/>
  <c r="O26" i="32" l="1"/>
  <c r="N26" i="32"/>
  <c r="M26" i="32"/>
  <c r="L26" i="32"/>
  <c r="K26" i="32"/>
  <c r="J26" i="32"/>
  <c r="I26" i="32"/>
  <c r="H26" i="32"/>
  <c r="G26" i="32"/>
  <c r="F26" i="32"/>
  <c r="E26" i="32"/>
  <c r="D26" i="32"/>
  <c r="C26" i="32"/>
  <c r="B26" i="32"/>
  <c r="O25" i="32"/>
  <c r="N25" i="32"/>
  <c r="M25" i="32"/>
  <c r="L25" i="32"/>
  <c r="K25" i="32"/>
  <c r="J25" i="32"/>
  <c r="I25" i="32"/>
  <c r="H25" i="32"/>
  <c r="G25" i="32"/>
  <c r="F25" i="32"/>
  <c r="E25" i="32"/>
  <c r="D25" i="32"/>
  <c r="C25" i="32"/>
  <c r="B25" i="32"/>
  <c r="O24" i="32"/>
  <c r="N24" i="32"/>
  <c r="M24" i="32"/>
  <c r="L24" i="32"/>
  <c r="K24" i="32"/>
  <c r="J24" i="32"/>
  <c r="I24" i="32"/>
  <c r="H24" i="32"/>
  <c r="G24" i="32"/>
  <c r="F24" i="32"/>
  <c r="E24" i="32"/>
  <c r="D24" i="32"/>
  <c r="C24" i="32"/>
  <c r="B24" i="32"/>
  <c r="O26" i="24"/>
  <c r="N26" i="24"/>
  <c r="M26" i="24"/>
  <c r="L26" i="24"/>
  <c r="K26" i="24"/>
  <c r="J26" i="24"/>
  <c r="I26" i="24"/>
  <c r="H26" i="24"/>
  <c r="G26" i="24"/>
  <c r="F26" i="24"/>
  <c r="E26" i="24"/>
  <c r="D26" i="24"/>
  <c r="C26" i="24"/>
  <c r="B26" i="24"/>
  <c r="O25" i="24"/>
  <c r="N25" i="24"/>
  <c r="M25" i="24"/>
  <c r="L25" i="24"/>
  <c r="K25" i="24"/>
  <c r="J25" i="24"/>
  <c r="I25" i="24"/>
  <c r="H25" i="24"/>
  <c r="G25" i="24"/>
  <c r="F25" i="24"/>
  <c r="E25" i="24"/>
  <c r="D25" i="24"/>
  <c r="C25" i="24"/>
  <c r="B25" i="24"/>
  <c r="O24" i="24"/>
  <c r="N24" i="24"/>
  <c r="M24" i="24"/>
  <c r="L24" i="24"/>
  <c r="K24" i="24"/>
  <c r="J24" i="24"/>
  <c r="I24" i="24"/>
  <c r="H24" i="24"/>
  <c r="G24" i="24"/>
  <c r="F24" i="24"/>
  <c r="E24" i="24"/>
  <c r="D24" i="24"/>
  <c r="C24" i="24"/>
  <c r="B24" i="24"/>
  <c r="B33" i="24" l="1"/>
  <c r="B1" i="34"/>
  <c r="O67" i="32" l="1"/>
  <c r="N67" i="32"/>
  <c r="M67" i="32"/>
  <c r="L67" i="32"/>
  <c r="K67" i="32"/>
  <c r="J67" i="32"/>
  <c r="I67" i="32"/>
  <c r="H67" i="32"/>
  <c r="G67" i="32"/>
  <c r="F67" i="32"/>
  <c r="E67" i="32"/>
  <c r="D67" i="32"/>
  <c r="C67" i="32"/>
  <c r="B67" i="32"/>
  <c r="O66" i="32"/>
  <c r="N66" i="32"/>
  <c r="M66" i="32"/>
  <c r="L66" i="32"/>
  <c r="K66" i="32"/>
  <c r="J66" i="32"/>
  <c r="I66" i="32"/>
  <c r="H66" i="32"/>
  <c r="G66" i="32"/>
  <c r="F66" i="32"/>
  <c r="E66" i="32"/>
  <c r="D66" i="32"/>
  <c r="C66" i="32"/>
  <c r="B66" i="32"/>
  <c r="O65" i="32"/>
  <c r="N65" i="32"/>
  <c r="M65" i="32"/>
  <c r="L65" i="32"/>
  <c r="K65" i="32"/>
  <c r="J65" i="32"/>
  <c r="I65" i="32"/>
  <c r="H65" i="32"/>
  <c r="G65" i="32"/>
  <c r="F65" i="32"/>
  <c r="E65" i="32"/>
  <c r="D65" i="32"/>
  <c r="C65" i="32"/>
  <c r="B65" i="32"/>
  <c r="O64" i="32"/>
  <c r="N64" i="32"/>
  <c r="M64" i="32"/>
  <c r="L64" i="32"/>
  <c r="K64" i="32"/>
  <c r="J64" i="32"/>
  <c r="I64" i="32"/>
  <c r="H64" i="32"/>
  <c r="G64" i="32"/>
  <c r="F64" i="32"/>
  <c r="E64" i="32"/>
  <c r="D64" i="32"/>
  <c r="C64" i="32"/>
  <c r="B64" i="32"/>
  <c r="O63" i="32"/>
  <c r="N63" i="32"/>
  <c r="M63" i="32"/>
  <c r="L63" i="32"/>
  <c r="K63" i="32"/>
  <c r="J63" i="32"/>
  <c r="I63" i="32"/>
  <c r="H63" i="32"/>
  <c r="G63" i="32"/>
  <c r="F63" i="32"/>
  <c r="E63" i="32"/>
  <c r="D63" i="32"/>
  <c r="C63" i="32"/>
  <c r="B63" i="32"/>
  <c r="O62" i="32"/>
  <c r="N62" i="32"/>
  <c r="M62" i="32"/>
  <c r="L62" i="32"/>
  <c r="K62" i="32"/>
  <c r="J62" i="32"/>
  <c r="I62" i="32"/>
  <c r="H62" i="32"/>
  <c r="G62" i="32"/>
  <c r="F62" i="32"/>
  <c r="E62" i="32"/>
  <c r="D62" i="32"/>
  <c r="C62" i="32"/>
  <c r="B62" i="32"/>
  <c r="O61" i="32"/>
  <c r="N61" i="32"/>
  <c r="M61" i="32"/>
  <c r="L61" i="32"/>
  <c r="K61" i="32"/>
  <c r="J61" i="32"/>
  <c r="I61" i="32"/>
  <c r="H61" i="32"/>
  <c r="G61" i="32"/>
  <c r="F61" i="32"/>
  <c r="E61" i="32"/>
  <c r="D61" i="32"/>
  <c r="C61" i="32"/>
  <c r="B61" i="32"/>
  <c r="O60" i="32"/>
  <c r="N60" i="32"/>
  <c r="M60" i="32"/>
  <c r="L60" i="32"/>
  <c r="K60" i="32"/>
  <c r="J60" i="32"/>
  <c r="I60" i="32"/>
  <c r="H60" i="32"/>
  <c r="G60" i="32"/>
  <c r="F60" i="32"/>
  <c r="E60" i="32"/>
  <c r="D60" i="32"/>
  <c r="C60" i="32"/>
  <c r="B60" i="32"/>
  <c r="O49" i="32"/>
  <c r="N49" i="32"/>
  <c r="M49" i="32"/>
  <c r="L49" i="32"/>
  <c r="K49" i="32"/>
  <c r="J49" i="32"/>
  <c r="I49" i="32"/>
  <c r="H49" i="32"/>
  <c r="G49" i="32"/>
  <c r="F49" i="32"/>
  <c r="E49" i="32"/>
  <c r="D49" i="32"/>
  <c r="C49" i="32"/>
  <c r="B49" i="32"/>
  <c r="O48" i="32"/>
  <c r="N48" i="32"/>
  <c r="M48" i="32"/>
  <c r="L48" i="32"/>
  <c r="K48" i="32"/>
  <c r="J48" i="32"/>
  <c r="I48" i="32"/>
  <c r="H48" i="32"/>
  <c r="G48" i="32"/>
  <c r="F48" i="32"/>
  <c r="E48" i="32"/>
  <c r="D48" i="32"/>
  <c r="C48" i="32"/>
  <c r="B48" i="32"/>
  <c r="O47" i="32"/>
  <c r="N47" i="32"/>
  <c r="M47" i="32"/>
  <c r="L47" i="32"/>
  <c r="K47" i="32"/>
  <c r="J47" i="32"/>
  <c r="I47" i="32"/>
  <c r="H47" i="32"/>
  <c r="G47" i="32"/>
  <c r="F47" i="32"/>
  <c r="E47" i="32"/>
  <c r="D47" i="32"/>
  <c r="C47" i="32"/>
  <c r="B47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C46" i="32"/>
  <c r="B46" i="32"/>
  <c r="O45" i="32"/>
  <c r="N45" i="32"/>
  <c r="M45" i="32"/>
  <c r="L45" i="32"/>
  <c r="K45" i="32"/>
  <c r="J45" i="32"/>
  <c r="I45" i="32"/>
  <c r="H45" i="32"/>
  <c r="G45" i="32"/>
  <c r="F45" i="32"/>
  <c r="E45" i="32"/>
  <c r="D45" i="32"/>
  <c r="C45" i="32"/>
  <c r="B45" i="32"/>
  <c r="O44" i="32"/>
  <c r="N44" i="32"/>
  <c r="M44" i="32"/>
  <c r="L44" i="32"/>
  <c r="K44" i="32"/>
  <c r="J44" i="32"/>
  <c r="I44" i="32"/>
  <c r="H44" i="32"/>
  <c r="G44" i="32"/>
  <c r="F44" i="32"/>
  <c r="E44" i="32"/>
  <c r="D44" i="32"/>
  <c r="C44" i="32"/>
  <c r="B44" i="32"/>
  <c r="O43" i="32"/>
  <c r="N43" i="32"/>
  <c r="M43" i="32"/>
  <c r="L43" i="32"/>
  <c r="K43" i="32"/>
  <c r="J43" i="32"/>
  <c r="I43" i="32"/>
  <c r="H43" i="32"/>
  <c r="G43" i="32"/>
  <c r="F43" i="32"/>
  <c r="E43" i="32"/>
  <c r="D43" i="32"/>
  <c r="C43" i="32"/>
  <c r="B43" i="32"/>
  <c r="O42" i="32"/>
  <c r="N42" i="32"/>
  <c r="M42" i="32"/>
  <c r="L42" i="32"/>
  <c r="K42" i="32"/>
  <c r="J42" i="32"/>
  <c r="I42" i="32"/>
  <c r="H42" i="32"/>
  <c r="G42" i="32"/>
  <c r="F42" i="32"/>
  <c r="E42" i="32"/>
  <c r="D42" i="32"/>
  <c r="C42" i="32"/>
  <c r="B42" i="32"/>
  <c r="P31" i="32"/>
  <c r="P29" i="32"/>
  <c r="P28" i="32"/>
  <c r="P27" i="32"/>
  <c r="P26" i="32"/>
  <c r="P25" i="32"/>
  <c r="P24" i="32"/>
  <c r="O67" i="31"/>
  <c r="N67" i="31"/>
  <c r="M67" i="31"/>
  <c r="L67" i="31"/>
  <c r="K67" i="31"/>
  <c r="J67" i="31"/>
  <c r="I67" i="31"/>
  <c r="H67" i="31"/>
  <c r="G67" i="31"/>
  <c r="F67" i="31"/>
  <c r="E67" i="31"/>
  <c r="D67" i="31"/>
  <c r="C67" i="31"/>
  <c r="B67" i="31"/>
  <c r="O66" i="31"/>
  <c r="N66" i="31"/>
  <c r="M66" i="31"/>
  <c r="L66" i="31"/>
  <c r="K66" i="31"/>
  <c r="J66" i="31"/>
  <c r="I66" i="31"/>
  <c r="H66" i="31"/>
  <c r="G66" i="31"/>
  <c r="F66" i="31"/>
  <c r="E66" i="31"/>
  <c r="D66" i="31"/>
  <c r="C66" i="31"/>
  <c r="B66" i="31"/>
  <c r="O65" i="31"/>
  <c r="N65" i="31"/>
  <c r="M65" i="31"/>
  <c r="L65" i="31"/>
  <c r="K65" i="31"/>
  <c r="J65" i="31"/>
  <c r="I65" i="31"/>
  <c r="H65" i="31"/>
  <c r="G65" i="31"/>
  <c r="F65" i="31"/>
  <c r="E65" i="31"/>
  <c r="D65" i="31"/>
  <c r="C65" i="31"/>
  <c r="B65" i="31"/>
  <c r="O64" i="31"/>
  <c r="N64" i="31"/>
  <c r="M64" i="31"/>
  <c r="L64" i="31"/>
  <c r="K64" i="31"/>
  <c r="J64" i="31"/>
  <c r="I64" i="31"/>
  <c r="H64" i="31"/>
  <c r="G64" i="31"/>
  <c r="F64" i="31"/>
  <c r="E64" i="31"/>
  <c r="D64" i="31"/>
  <c r="C64" i="31"/>
  <c r="B64" i="31"/>
  <c r="O63" i="31"/>
  <c r="N63" i="31"/>
  <c r="M63" i="31"/>
  <c r="L63" i="31"/>
  <c r="K63" i="31"/>
  <c r="J63" i="31"/>
  <c r="I63" i="31"/>
  <c r="H63" i="31"/>
  <c r="G63" i="31"/>
  <c r="F63" i="31"/>
  <c r="E63" i="31"/>
  <c r="D63" i="31"/>
  <c r="C63" i="31"/>
  <c r="B63" i="31"/>
  <c r="O62" i="31"/>
  <c r="N62" i="31"/>
  <c r="M62" i="31"/>
  <c r="L62" i="31"/>
  <c r="K62" i="31"/>
  <c r="J62" i="31"/>
  <c r="I62" i="31"/>
  <c r="H62" i="31"/>
  <c r="G62" i="31"/>
  <c r="F62" i="31"/>
  <c r="E62" i="31"/>
  <c r="D62" i="31"/>
  <c r="C62" i="31"/>
  <c r="B62" i="31"/>
  <c r="O61" i="31"/>
  <c r="N61" i="31"/>
  <c r="M61" i="31"/>
  <c r="L61" i="31"/>
  <c r="K61" i="31"/>
  <c r="J61" i="31"/>
  <c r="I61" i="31"/>
  <c r="H61" i="31"/>
  <c r="G61" i="31"/>
  <c r="F61" i="31"/>
  <c r="E61" i="31"/>
  <c r="D61" i="31"/>
  <c r="C61" i="31"/>
  <c r="B61" i="31"/>
  <c r="O60" i="31"/>
  <c r="N60" i="31"/>
  <c r="M60" i="31"/>
  <c r="L60" i="31"/>
  <c r="K60" i="31"/>
  <c r="J60" i="31"/>
  <c r="I60" i="31"/>
  <c r="H60" i="31"/>
  <c r="G60" i="31"/>
  <c r="F60" i="31"/>
  <c r="E60" i="31"/>
  <c r="D60" i="31"/>
  <c r="C60" i="31"/>
  <c r="B60" i="31"/>
  <c r="O49" i="31"/>
  <c r="N49" i="31"/>
  <c r="M49" i="31"/>
  <c r="L49" i="31"/>
  <c r="K49" i="31"/>
  <c r="J49" i="31"/>
  <c r="I49" i="31"/>
  <c r="H49" i="31"/>
  <c r="G49" i="31"/>
  <c r="F49" i="31"/>
  <c r="E49" i="31"/>
  <c r="D49" i="31"/>
  <c r="C49" i="31"/>
  <c r="B49" i="31"/>
  <c r="O48" i="31"/>
  <c r="N48" i="31"/>
  <c r="M48" i="31"/>
  <c r="L48" i="31"/>
  <c r="K48" i="31"/>
  <c r="J48" i="31"/>
  <c r="I48" i="31"/>
  <c r="H48" i="31"/>
  <c r="G48" i="31"/>
  <c r="F48" i="31"/>
  <c r="E48" i="31"/>
  <c r="D48" i="31"/>
  <c r="C48" i="31"/>
  <c r="B48" i="31"/>
  <c r="O47" i="31"/>
  <c r="N47" i="31"/>
  <c r="M47" i="31"/>
  <c r="L47" i="31"/>
  <c r="K47" i="31"/>
  <c r="J47" i="31"/>
  <c r="I47" i="31"/>
  <c r="H47" i="31"/>
  <c r="G47" i="31"/>
  <c r="F47" i="31"/>
  <c r="E47" i="31"/>
  <c r="D47" i="31"/>
  <c r="C47" i="31"/>
  <c r="B47" i="31"/>
  <c r="O46" i="31"/>
  <c r="N46" i="31"/>
  <c r="M46" i="31"/>
  <c r="L46" i="31"/>
  <c r="K46" i="31"/>
  <c r="J46" i="31"/>
  <c r="I46" i="31"/>
  <c r="H46" i="31"/>
  <c r="G46" i="31"/>
  <c r="F46" i="31"/>
  <c r="E46" i="31"/>
  <c r="D46" i="31"/>
  <c r="C46" i="31"/>
  <c r="B46" i="31"/>
  <c r="O45" i="31"/>
  <c r="N45" i="31"/>
  <c r="M45" i="31"/>
  <c r="L45" i="31"/>
  <c r="K45" i="31"/>
  <c r="J45" i="31"/>
  <c r="I45" i="31"/>
  <c r="H45" i="31"/>
  <c r="G45" i="31"/>
  <c r="F45" i="31"/>
  <c r="E45" i="31"/>
  <c r="D45" i="31"/>
  <c r="C45" i="31"/>
  <c r="B45" i="31"/>
  <c r="O44" i="31"/>
  <c r="N44" i="31"/>
  <c r="M44" i="31"/>
  <c r="L44" i="31"/>
  <c r="K44" i="31"/>
  <c r="J44" i="31"/>
  <c r="I44" i="31"/>
  <c r="H44" i="31"/>
  <c r="G44" i="31"/>
  <c r="F44" i="31"/>
  <c r="E44" i="31"/>
  <c r="D44" i="31"/>
  <c r="C44" i="31"/>
  <c r="B44" i="31"/>
  <c r="O43" i="31"/>
  <c r="N43" i="31"/>
  <c r="M43" i="31"/>
  <c r="L43" i="31"/>
  <c r="K43" i="31"/>
  <c r="J43" i="31"/>
  <c r="I43" i="31"/>
  <c r="H43" i="31"/>
  <c r="G43" i="31"/>
  <c r="F43" i="31"/>
  <c r="E43" i="31"/>
  <c r="D43" i="31"/>
  <c r="C43" i="31"/>
  <c r="B43" i="31"/>
  <c r="O42" i="31"/>
  <c r="N42" i="31"/>
  <c r="M42" i="31"/>
  <c r="L42" i="31"/>
  <c r="K42" i="31"/>
  <c r="J42" i="31"/>
  <c r="I42" i="31"/>
  <c r="H42" i="31"/>
  <c r="G42" i="31"/>
  <c r="F42" i="31"/>
  <c r="E42" i="31"/>
  <c r="D42" i="31"/>
  <c r="C42" i="31"/>
  <c r="B42" i="31"/>
  <c r="P31" i="31"/>
  <c r="P29" i="31"/>
  <c r="P28" i="31"/>
  <c r="P27" i="31"/>
  <c r="P26" i="31"/>
  <c r="P25" i="31"/>
  <c r="P24" i="31"/>
  <c r="O67" i="24"/>
  <c r="N67" i="24"/>
  <c r="M67" i="24"/>
  <c r="L67" i="24"/>
  <c r="K67" i="24"/>
  <c r="J67" i="24"/>
  <c r="I67" i="24"/>
  <c r="H67" i="24"/>
  <c r="G67" i="24"/>
  <c r="F67" i="24"/>
  <c r="E67" i="24"/>
  <c r="D67" i="24"/>
  <c r="C67" i="24"/>
  <c r="B67" i="24"/>
  <c r="O66" i="24"/>
  <c r="N66" i="24"/>
  <c r="M66" i="24"/>
  <c r="L66" i="24"/>
  <c r="K66" i="24"/>
  <c r="J66" i="24"/>
  <c r="I66" i="24"/>
  <c r="H66" i="24"/>
  <c r="G66" i="24"/>
  <c r="F66" i="24"/>
  <c r="E66" i="24"/>
  <c r="D66" i="24"/>
  <c r="C66" i="24"/>
  <c r="B66" i="24"/>
  <c r="O65" i="24"/>
  <c r="N65" i="24"/>
  <c r="M65" i="24"/>
  <c r="L65" i="24"/>
  <c r="K65" i="24"/>
  <c r="J65" i="24"/>
  <c r="I65" i="24"/>
  <c r="H65" i="24"/>
  <c r="G65" i="24"/>
  <c r="F65" i="24"/>
  <c r="E65" i="24"/>
  <c r="D65" i="24"/>
  <c r="C65" i="24"/>
  <c r="B65" i="24"/>
  <c r="O64" i="24"/>
  <c r="N64" i="24"/>
  <c r="M64" i="24"/>
  <c r="L64" i="24"/>
  <c r="K64" i="24"/>
  <c r="J64" i="24"/>
  <c r="I64" i="24"/>
  <c r="H64" i="24"/>
  <c r="G64" i="24"/>
  <c r="F64" i="24"/>
  <c r="E64" i="24"/>
  <c r="D64" i="24"/>
  <c r="C64" i="24"/>
  <c r="B64" i="24"/>
  <c r="O63" i="24"/>
  <c r="N63" i="24"/>
  <c r="M63" i="24"/>
  <c r="L63" i="24"/>
  <c r="K63" i="24"/>
  <c r="J63" i="24"/>
  <c r="I63" i="24"/>
  <c r="H63" i="24"/>
  <c r="G63" i="24"/>
  <c r="F63" i="24"/>
  <c r="E63" i="24"/>
  <c r="D63" i="24"/>
  <c r="C63" i="24"/>
  <c r="B63" i="24"/>
  <c r="O62" i="24"/>
  <c r="N62" i="24"/>
  <c r="M62" i="24"/>
  <c r="L62" i="24"/>
  <c r="K62" i="24"/>
  <c r="J62" i="24"/>
  <c r="I62" i="24"/>
  <c r="H62" i="24"/>
  <c r="G62" i="24"/>
  <c r="F62" i="24"/>
  <c r="E62" i="24"/>
  <c r="D62" i="24"/>
  <c r="C62" i="24"/>
  <c r="B62" i="24"/>
  <c r="O61" i="24"/>
  <c r="N61" i="24"/>
  <c r="M61" i="24"/>
  <c r="L61" i="24"/>
  <c r="K61" i="24"/>
  <c r="J61" i="24"/>
  <c r="I61" i="24"/>
  <c r="H61" i="24"/>
  <c r="G61" i="24"/>
  <c r="F61" i="24"/>
  <c r="E61" i="24"/>
  <c r="D61" i="24"/>
  <c r="C61" i="24"/>
  <c r="B61" i="24"/>
  <c r="O60" i="24"/>
  <c r="N60" i="24"/>
  <c r="M60" i="24"/>
  <c r="L60" i="24"/>
  <c r="K60" i="24"/>
  <c r="J60" i="24"/>
  <c r="I60" i="24"/>
  <c r="H60" i="24"/>
  <c r="G60" i="24"/>
  <c r="F60" i="24"/>
  <c r="E60" i="24"/>
  <c r="D60" i="24"/>
  <c r="C60" i="24"/>
  <c r="B60" i="24"/>
  <c r="O49" i="24"/>
  <c r="N49" i="24"/>
  <c r="M49" i="24"/>
  <c r="L49" i="24"/>
  <c r="K49" i="24"/>
  <c r="J49" i="24"/>
  <c r="I49" i="24"/>
  <c r="H49" i="24"/>
  <c r="G49" i="24"/>
  <c r="F49" i="24"/>
  <c r="E49" i="24"/>
  <c r="D49" i="24"/>
  <c r="C49" i="24"/>
  <c r="B49" i="24"/>
  <c r="O48" i="24"/>
  <c r="N48" i="24"/>
  <c r="M48" i="24"/>
  <c r="L48" i="24"/>
  <c r="K48" i="24"/>
  <c r="J48" i="24"/>
  <c r="I48" i="24"/>
  <c r="H48" i="24"/>
  <c r="G48" i="24"/>
  <c r="F48" i="24"/>
  <c r="E48" i="24"/>
  <c r="D48" i="24"/>
  <c r="C48" i="24"/>
  <c r="B48" i="24"/>
  <c r="O47" i="24"/>
  <c r="N47" i="24"/>
  <c r="M47" i="24"/>
  <c r="L47" i="24"/>
  <c r="K47" i="24"/>
  <c r="J47" i="24"/>
  <c r="I47" i="24"/>
  <c r="H47" i="24"/>
  <c r="G47" i="24"/>
  <c r="F47" i="24"/>
  <c r="E47" i="24"/>
  <c r="D47" i="24"/>
  <c r="C47" i="24"/>
  <c r="B47" i="24"/>
  <c r="O46" i="24"/>
  <c r="N46" i="24"/>
  <c r="M46" i="24"/>
  <c r="L46" i="24"/>
  <c r="K46" i="24"/>
  <c r="J46" i="24"/>
  <c r="I46" i="24"/>
  <c r="H46" i="24"/>
  <c r="G46" i="24"/>
  <c r="F46" i="24"/>
  <c r="E46" i="24"/>
  <c r="D46" i="24"/>
  <c r="C46" i="24"/>
  <c r="B46" i="24"/>
  <c r="O45" i="24"/>
  <c r="N45" i="24"/>
  <c r="M45" i="24"/>
  <c r="L45" i="24"/>
  <c r="K45" i="24"/>
  <c r="J45" i="24"/>
  <c r="I45" i="24"/>
  <c r="H45" i="24"/>
  <c r="G45" i="24"/>
  <c r="F45" i="24"/>
  <c r="E45" i="24"/>
  <c r="D45" i="24"/>
  <c r="C45" i="24"/>
  <c r="B45" i="24"/>
  <c r="O44" i="24"/>
  <c r="N44" i="24"/>
  <c r="M44" i="24"/>
  <c r="L44" i="24"/>
  <c r="K44" i="24"/>
  <c r="J44" i="24"/>
  <c r="I44" i="24"/>
  <c r="H44" i="24"/>
  <c r="G44" i="24"/>
  <c r="F44" i="24"/>
  <c r="E44" i="24"/>
  <c r="D44" i="24"/>
  <c r="C44" i="24"/>
  <c r="B44" i="24"/>
  <c r="O43" i="24"/>
  <c r="N43" i="24"/>
  <c r="M43" i="24"/>
  <c r="L43" i="24"/>
  <c r="K43" i="24"/>
  <c r="J43" i="24"/>
  <c r="I43" i="24"/>
  <c r="H43" i="24"/>
  <c r="G43" i="24"/>
  <c r="F43" i="24"/>
  <c r="E43" i="24"/>
  <c r="D43" i="24"/>
  <c r="C43" i="24"/>
  <c r="B43" i="24"/>
  <c r="O42" i="24"/>
  <c r="N42" i="24"/>
  <c r="M42" i="24"/>
  <c r="L42" i="24"/>
  <c r="K42" i="24"/>
  <c r="J42" i="24"/>
  <c r="I42" i="24"/>
  <c r="H42" i="24"/>
  <c r="G42" i="24"/>
  <c r="F42" i="24"/>
  <c r="E42" i="24"/>
  <c r="D42" i="24"/>
  <c r="C42" i="24"/>
  <c r="B42" i="24"/>
  <c r="P31" i="24"/>
  <c r="P29" i="24"/>
  <c r="P28" i="24"/>
  <c r="P27" i="24"/>
  <c r="P26" i="24"/>
  <c r="P25" i="24"/>
  <c r="P24" i="24"/>
  <c r="B1" i="32"/>
  <c r="B1" i="31"/>
  <c r="B1" i="33"/>
  <c r="P61" i="24" l="1"/>
  <c r="P65" i="24"/>
  <c r="P66" i="24"/>
  <c r="P62" i="24"/>
  <c r="P63" i="24"/>
  <c r="P64" i="32"/>
  <c r="P60" i="32"/>
  <c r="P64" i="31"/>
  <c r="P46" i="31"/>
  <c r="P42" i="31"/>
  <c r="P60" i="31"/>
  <c r="P64" i="24"/>
  <c r="P67" i="24"/>
  <c r="P60" i="24"/>
  <c r="P49" i="32"/>
  <c r="P63" i="32"/>
  <c r="P67" i="32"/>
  <c r="P42" i="32"/>
  <c r="P46" i="32"/>
  <c r="P61" i="32"/>
  <c r="P62" i="32"/>
  <c r="P65" i="32"/>
  <c r="P66" i="32"/>
  <c r="P44" i="32"/>
  <c r="P45" i="32"/>
  <c r="P48" i="32"/>
  <c r="P43" i="32"/>
  <c r="P47" i="32"/>
  <c r="P45" i="31"/>
  <c r="P49" i="31"/>
  <c r="P63" i="31"/>
  <c r="P43" i="31"/>
  <c r="P44" i="31"/>
  <c r="P47" i="31"/>
  <c r="P48" i="31"/>
  <c r="P61" i="31"/>
  <c r="P62" i="31"/>
  <c r="P65" i="31"/>
  <c r="P66" i="31"/>
  <c r="P67" i="31"/>
  <c r="P42" i="24"/>
  <c r="P46" i="24"/>
  <c r="P44" i="24"/>
  <c r="P45" i="24"/>
  <c r="P48" i="24"/>
  <c r="P49" i="24"/>
  <c r="P43" i="24"/>
  <c r="P47" i="24"/>
  <c r="O58" i="32" l="1"/>
  <c r="N58" i="32"/>
  <c r="M58" i="32"/>
  <c r="L58" i="32"/>
  <c r="K58" i="32"/>
  <c r="J58" i="32"/>
  <c r="I58" i="32"/>
  <c r="H58" i="32"/>
  <c r="G58" i="32"/>
  <c r="F58" i="32"/>
  <c r="E58" i="32"/>
  <c r="D58" i="32"/>
  <c r="C58" i="32"/>
  <c r="B58" i="32"/>
  <c r="O57" i="32"/>
  <c r="N57" i="32"/>
  <c r="M57" i="32"/>
  <c r="L57" i="32"/>
  <c r="K57" i="32"/>
  <c r="J57" i="32"/>
  <c r="I57" i="32"/>
  <c r="H57" i="32"/>
  <c r="G57" i="32"/>
  <c r="F57" i="32"/>
  <c r="E57" i="32"/>
  <c r="D57" i="32"/>
  <c r="C57" i="32"/>
  <c r="B57" i="32"/>
  <c r="O56" i="32"/>
  <c r="N56" i="32"/>
  <c r="M56" i="32"/>
  <c r="L56" i="32"/>
  <c r="K56" i="32"/>
  <c r="J56" i="32"/>
  <c r="I56" i="32"/>
  <c r="H56" i="32"/>
  <c r="G56" i="32"/>
  <c r="F56" i="32"/>
  <c r="E56" i="32"/>
  <c r="D56" i="32"/>
  <c r="C56" i="32"/>
  <c r="B56" i="32"/>
  <c r="O55" i="32"/>
  <c r="N55" i="32"/>
  <c r="M55" i="32"/>
  <c r="L55" i="32"/>
  <c r="K55" i="32"/>
  <c r="J55" i="32"/>
  <c r="I55" i="32"/>
  <c r="H55" i="32"/>
  <c r="G55" i="32"/>
  <c r="F55" i="32"/>
  <c r="E55" i="32"/>
  <c r="D55" i="32"/>
  <c r="C55" i="32"/>
  <c r="B55" i="32"/>
  <c r="O54" i="32"/>
  <c r="N54" i="32"/>
  <c r="M54" i="32"/>
  <c r="L54" i="32"/>
  <c r="K54" i="32"/>
  <c r="J54" i="32"/>
  <c r="I54" i="32"/>
  <c r="H54" i="32"/>
  <c r="G54" i="32"/>
  <c r="F54" i="32"/>
  <c r="E54" i="32"/>
  <c r="D54" i="32"/>
  <c r="C54" i="32"/>
  <c r="B54" i="32"/>
  <c r="O53" i="32"/>
  <c r="N53" i="32"/>
  <c r="M53" i="32"/>
  <c r="L53" i="32"/>
  <c r="K53" i="32"/>
  <c r="J53" i="32"/>
  <c r="I53" i="32"/>
  <c r="H53" i="32"/>
  <c r="G53" i="32"/>
  <c r="F53" i="32"/>
  <c r="E53" i="32"/>
  <c r="D53" i="32"/>
  <c r="C53" i="32"/>
  <c r="B53" i="32"/>
  <c r="O52" i="32"/>
  <c r="N52" i="32"/>
  <c r="M52" i="32"/>
  <c r="L52" i="32"/>
  <c r="K52" i="32"/>
  <c r="J52" i="32"/>
  <c r="I52" i="32"/>
  <c r="H52" i="32"/>
  <c r="G52" i="32"/>
  <c r="F52" i="32"/>
  <c r="E52" i="32"/>
  <c r="D52" i="32"/>
  <c r="C52" i="32"/>
  <c r="B52" i="32"/>
  <c r="O51" i="32"/>
  <c r="N51" i="32"/>
  <c r="M51" i="32"/>
  <c r="L51" i="32"/>
  <c r="K51" i="32"/>
  <c r="J51" i="32"/>
  <c r="I51" i="32"/>
  <c r="H51" i="32"/>
  <c r="G51" i="32"/>
  <c r="F51" i="32"/>
  <c r="E51" i="32"/>
  <c r="D51" i="32"/>
  <c r="C51" i="32"/>
  <c r="B51" i="32"/>
  <c r="O58" i="31"/>
  <c r="N58" i="31"/>
  <c r="M58" i="31"/>
  <c r="L58" i="31"/>
  <c r="K58" i="31"/>
  <c r="J58" i="31"/>
  <c r="I58" i="31"/>
  <c r="H58" i="31"/>
  <c r="G58" i="31"/>
  <c r="F58" i="31"/>
  <c r="E58" i="31"/>
  <c r="D58" i="31"/>
  <c r="C58" i="31"/>
  <c r="B58" i="31"/>
  <c r="O57" i="31"/>
  <c r="N57" i="31"/>
  <c r="M57" i="31"/>
  <c r="L57" i="31"/>
  <c r="K57" i="31"/>
  <c r="J57" i="31"/>
  <c r="I57" i="31"/>
  <c r="H57" i="31"/>
  <c r="G57" i="31"/>
  <c r="F57" i="31"/>
  <c r="E57" i="31"/>
  <c r="D57" i="31"/>
  <c r="C57" i="31"/>
  <c r="B57" i="31"/>
  <c r="O56" i="31"/>
  <c r="N56" i="31"/>
  <c r="M56" i="31"/>
  <c r="L56" i="31"/>
  <c r="K56" i="31"/>
  <c r="J56" i="31"/>
  <c r="I56" i="31"/>
  <c r="H56" i="31"/>
  <c r="G56" i="31"/>
  <c r="F56" i="31"/>
  <c r="E56" i="31"/>
  <c r="D56" i="31"/>
  <c r="C56" i="31"/>
  <c r="B56" i="31"/>
  <c r="O55" i="31"/>
  <c r="N55" i="31"/>
  <c r="M55" i="31"/>
  <c r="L55" i="31"/>
  <c r="K55" i="31"/>
  <c r="J55" i="31"/>
  <c r="I55" i="31"/>
  <c r="H55" i="31"/>
  <c r="G55" i="31"/>
  <c r="F55" i="31"/>
  <c r="E55" i="31"/>
  <c r="D55" i="31"/>
  <c r="C55" i="31"/>
  <c r="B55" i="31"/>
  <c r="O54" i="31"/>
  <c r="N54" i="31"/>
  <c r="M54" i="31"/>
  <c r="L54" i="31"/>
  <c r="K54" i="31"/>
  <c r="J54" i="31"/>
  <c r="I54" i="31"/>
  <c r="H54" i="31"/>
  <c r="G54" i="31"/>
  <c r="F54" i="31"/>
  <c r="E54" i="31"/>
  <c r="D54" i="31"/>
  <c r="C54" i="31"/>
  <c r="B54" i="31"/>
  <c r="O53" i="31"/>
  <c r="N53" i="31"/>
  <c r="M53" i="31"/>
  <c r="L53" i="31"/>
  <c r="K53" i="31"/>
  <c r="J53" i="31"/>
  <c r="I53" i="31"/>
  <c r="H53" i="31"/>
  <c r="G53" i="31"/>
  <c r="F53" i="31"/>
  <c r="E53" i="31"/>
  <c r="D53" i="31"/>
  <c r="C53" i="31"/>
  <c r="B53" i="31"/>
  <c r="O52" i="31"/>
  <c r="N52" i="31"/>
  <c r="M52" i="31"/>
  <c r="L52" i="31"/>
  <c r="K52" i="31"/>
  <c r="J52" i="31"/>
  <c r="I52" i="31"/>
  <c r="H52" i="31"/>
  <c r="G52" i="31"/>
  <c r="F52" i="31"/>
  <c r="E52" i="31"/>
  <c r="D52" i="31"/>
  <c r="C52" i="31"/>
  <c r="B52" i="31"/>
  <c r="O51" i="31"/>
  <c r="N51" i="31"/>
  <c r="M51" i="31"/>
  <c r="L51" i="31"/>
  <c r="K51" i="31"/>
  <c r="J51" i="31"/>
  <c r="I51" i="31"/>
  <c r="H51" i="31"/>
  <c r="G51" i="31"/>
  <c r="F51" i="31"/>
  <c r="E51" i="31"/>
  <c r="D51" i="31"/>
  <c r="C51" i="31"/>
  <c r="B51" i="31"/>
  <c r="O58" i="24"/>
  <c r="N58" i="24"/>
  <c r="M58" i="24"/>
  <c r="L58" i="24"/>
  <c r="K58" i="24"/>
  <c r="J58" i="24"/>
  <c r="I58" i="24"/>
  <c r="H58" i="24"/>
  <c r="G58" i="24"/>
  <c r="F58" i="24"/>
  <c r="E58" i="24"/>
  <c r="D58" i="24"/>
  <c r="C58" i="24"/>
  <c r="B58" i="24"/>
  <c r="O57" i="24"/>
  <c r="N57" i="24"/>
  <c r="M57" i="24"/>
  <c r="L57" i="24"/>
  <c r="K57" i="24"/>
  <c r="J57" i="24"/>
  <c r="I57" i="24"/>
  <c r="H57" i="24"/>
  <c r="G57" i="24"/>
  <c r="F57" i="24"/>
  <c r="E57" i="24"/>
  <c r="D57" i="24"/>
  <c r="C57" i="24"/>
  <c r="B57" i="24"/>
  <c r="O56" i="24"/>
  <c r="N56" i="24"/>
  <c r="M56" i="24"/>
  <c r="L56" i="24"/>
  <c r="K56" i="24"/>
  <c r="J56" i="24"/>
  <c r="I56" i="24"/>
  <c r="H56" i="24"/>
  <c r="G56" i="24"/>
  <c r="F56" i="24"/>
  <c r="E56" i="24"/>
  <c r="D56" i="24"/>
  <c r="C56" i="24"/>
  <c r="B56" i="24"/>
  <c r="O55" i="24"/>
  <c r="N55" i="24"/>
  <c r="M55" i="24"/>
  <c r="L55" i="24"/>
  <c r="K55" i="24"/>
  <c r="J55" i="24"/>
  <c r="I55" i="24"/>
  <c r="H55" i="24"/>
  <c r="G55" i="24"/>
  <c r="F55" i="24"/>
  <c r="E55" i="24"/>
  <c r="D55" i="24"/>
  <c r="C55" i="24"/>
  <c r="B55" i="24"/>
  <c r="O54" i="24"/>
  <c r="N54" i="24"/>
  <c r="M54" i="24"/>
  <c r="L54" i="24"/>
  <c r="K54" i="24"/>
  <c r="J54" i="24"/>
  <c r="I54" i="24"/>
  <c r="H54" i="24"/>
  <c r="G54" i="24"/>
  <c r="F54" i="24"/>
  <c r="E54" i="24"/>
  <c r="D54" i="24"/>
  <c r="C54" i="24"/>
  <c r="B54" i="24"/>
  <c r="O53" i="24"/>
  <c r="N53" i="24"/>
  <c r="M53" i="24"/>
  <c r="L53" i="24"/>
  <c r="K53" i="24"/>
  <c r="J53" i="24"/>
  <c r="I53" i="24"/>
  <c r="H53" i="24"/>
  <c r="G53" i="24"/>
  <c r="F53" i="24"/>
  <c r="E53" i="24"/>
  <c r="D53" i="24"/>
  <c r="C53" i="24"/>
  <c r="B53" i="24"/>
  <c r="O52" i="24"/>
  <c r="N52" i="24"/>
  <c r="M52" i="24"/>
  <c r="L52" i="24"/>
  <c r="K52" i="24"/>
  <c r="J52" i="24"/>
  <c r="I52" i="24"/>
  <c r="H52" i="24"/>
  <c r="G52" i="24"/>
  <c r="F52" i="24"/>
  <c r="E52" i="24"/>
  <c r="D52" i="24"/>
  <c r="C52" i="24"/>
  <c r="B52" i="24"/>
  <c r="O51" i="24"/>
  <c r="N51" i="24"/>
  <c r="M51" i="24"/>
  <c r="L51" i="24"/>
  <c r="K51" i="24"/>
  <c r="J51" i="24"/>
  <c r="I51" i="24"/>
  <c r="H51" i="24"/>
  <c r="G51" i="24"/>
  <c r="F51" i="24"/>
  <c r="E51" i="24"/>
  <c r="D51" i="24"/>
  <c r="C51" i="24"/>
  <c r="B51" i="24"/>
  <c r="O40" i="32"/>
  <c r="N40" i="32"/>
  <c r="M40" i="32"/>
  <c r="L40" i="32"/>
  <c r="K40" i="32"/>
  <c r="J40" i="32"/>
  <c r="I40" i="32"/>
  <c r="H40" i="32"/>
  <c r="G40" i="32"/>
  <c r="F40" i="32"/>
  <c r="E40" i="32"/>
  <c r="D40" i="32"/>
  <c r="C40" i="32"/>
  <c r="B40" i="32"/>
  <c r="O39" i="32"/>
  <c r="N39" i="32"/>
  <c r="M39" i="32"/>
  <c r="L39" i="32"/>
  <c r="K39" i="32"/>
  <c r="J39" i="32"/>
  <c r="I39" i="32"/>
  <c r="H39" i="32"/>
  <c r="G39" i="32"/>
  <c r="F39" i="32"/>
  <c r="E39" i="32"/>
  <c r="D39" i="32"/>
  <c r="C39" i="32"/>
  <c r="B39" i="32"/>
  <c r="O38" i="32"/>
  <c r="N38" i="32"/>
  <c r="M38" i="32"/>
  <c r="L38" i="32"/>
  <c r="K38" i="32"/>
  <c r="J38" i="32"/>
  <c r="I38" i="32"/>
  <c r="H38" i="32"/>
  <c r="G38" i="32"/>
  <c r="F38" i="32"/>
  <c r="E38" i="32"/>
  <c r="D38" i="32"/>
  <c r="C38" i="32"/>
  <c r="B38" i="32"/>
  <c r="O37" i="32"/>
  <c r="N37" i="32"/>
  <c r="M37" i="32"/>
  <c r="L37" i="32"/>
  <c r="K37" i="32"/>
  <c r="J37" i="32"/>
  <c r="I37" i="32"/>
  <c r="H37" i="32"/>
  <c r="G37" i="32"/>
  <c r="F37" i="32"/>
  <c r="E37" i="32"/>
  <c r="D37" i="32"/>
  <c r="C37" i="32"/>
  <c r="B37" i="32"/>
  <c r="O36" i="32"/>
  <c r="N36" i="32"/>
  <c r="M36" i="32"/>
  <c r="L36" i="32"/>
  <c r="K36" i="32"/>
  <c r="J36" i="32"/>
  <c r="I36" i="32"/>
  <c r="H36" i="32"/>
  <c r="G36" i="32"/>
  <c r="F36" i="32"/>
  <c r="E36" i="32"/>
  <c r="D36" i="32"/>
  <c r="C36" i="32"/>
  <c r="B36" i="32"/>
  <c r="O35" i="32"/>
  <c r="N35" i="32"/>
  <c r="M35" i="32"/>
  <c r="L35" i="32"/>
  <c r="K35" i="32"/>
  <c r="J35" i="32"/>
  <c r="I35" i="32"/>
  <c r="H35" i="32"/>
  <c r="G35" i="32"/>
  <c r="F35" i="32"/>
  <c r="E35" i="32"/>
  <c r="D35" i="32"/>
  <c r="C35" i="32"/>
  <c r="B35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C34" i="32"/>
  <c r="B34" i="32"/>
  <c r="O33" i="32"/>
  <c r="N33" i="32"/>
  <c r="M33" i="32"/>
  <c r="L33" i="32"/>
  <c r="K33" i="32"/>
  <c r="J33" i="32"/>
  <c r="I33" i="32"/>
  <c r="H33" i="32"/>
  <c r="G33" i="32"/>
  <c r="F33" i="32"/>
  <c r="E33" i="32"/>
  <c r="D33" i="32"/>
  <c r="C33" i="32"/>
  <c r="B33" i="32"/>
  <c r="B33" i="31"/>
  <c r="C33" i="31"/>
  <c r="D33" i="31"/>
  <c r="E33" i="31"/>
  <c r="F33" i="31"/>
  <c r="G33" i="31"/>
  <c r="H33" i="31"/>
  <c r="I33" i="31"/>
  <c r="J33" i="31"/>
  <c r="K33" i="31"/>
  <c r="L33" i="31"/>
  <c r="M33" i="31"/>
  <c r="N33" i="31"/>
  <c r="O33" i="31"/>
  <c r="B34" i="31"/>
  <c r="C34" i="31"/>
  <c r="D34" i="31"/>
  <c r="E34" i="31"/>
  <c r="F34" i="31"/>
  <c r="G34" i="31"/>
  <c r="H34" i="31"/>
  <c r="I34" i="31"/>
  <c r="J34" i="31"/>
  <c r="K34" i="31"/>
  <c r="L34" i="31"/>
  <c r="M34" i="31"/>
  <c r="N34" i="31"/>
  <c r="O34" i="31"/>
  <c r="B35" i="31"/>
  <c r="C35" i="31"/>
  <c r="D35" i="31"/>
  <c r="E35" i="31"/>
  <c r="F35" i="31"/>
  <c r="G35" i="31"/>
  <c r="H35" i="31"/>
  <c r="I35" i="31"/>
  <c r="J35" i="31"/>
  <c r="K35" i="31"/>
  <c r="L35" i="31"/>
  <c r="M35" i="31"/>
  <c r="N35" i="31"/>
  <c r="O35" i="31"/>
  <c r="B36" i="31"/>
  <c r="C36" i="31"/>
  <c r="D36" i="31"/>
  <c r="E36" i="31"/>
  <c r="F36" i="31"/>
  <c r="G36" i="31"/>
  <c r="H36" i="31"/>
  <c r="I36" i="31"/>
  <c r="J36" i="31"/>
  <c r="K36" i="31"/>
  <c r="L36" i="31"/>
  <c r="M36" i="31"/>
  <c r="N36" i="31"/>
  <c r="O36" i="31"/>
  <c r="B37" i="31"/>
  <c r="C37" i="31"/>
  <c r="D37" i="31"/>
  <c r="E37" i="31"/>
  <c r="F37" i="31"/>
  <c r="G37" i="31"/>
  <c r="H37" i="31"/>
  <c r="I37" i="31"/>
  <c r="J37" i="31"/>
  <c r="K37" i="31"/>
  <c r="L37" i="31"/>
  <c r="M37" i="31"/>
  <c r="N37" i="31"/>
  <c r="O37" i="31"/>
  <c r="B39" i="31"/>
  <c r="C39" i="31"/>
  <c r="D39" i="31"/>
  <c r="E39" i="31"/>
  <c r="F39" i="31"/>
  <c r="G39" i="31"/>
  <c r="H39" i="31"/>
  <c r="I39" i="31"/>
  <c r="J39" i="31"/>
  <c r="K39" i="31"/>
  <c r="L39" i="31"/>
  <c r="M39" i="31"/>
  <c r="N39" i="31"/>
  <c r="O39" i="31"/>
  <c r="B40" i="31"/>
  <c r="C40" i="31"/>
  <c r="D40" i="31"/>
  <c r="E40" i="31"/>
  <c r="F40" i="31"/>
  <c r="G40" i="31"/>
  <c r="H40" i="31"/>
  <c r="I40" i="31"/>
  <c r="J40" i="31"/>
  <c r="K40" i="31"/>
  <c r="L40" i="31"/>
  <c r="M40" i="31"/>
  <c r="N40" i="31"/>
  <c r="O40" i="31"/>
  <c r="O40" i="24"/>
  <c r="N40" i="24"/>
  <c r="M40" i="24"/>
  <c r="L40" i="24"/>
  <c r="K40" i="24"/>
  <c r="J40" i="24"/>
  <c r="I40" i="24"/>
  <c r="H40" i="24"/>
  <c r="G40" i="24"/>
  <c r="F40" i="24"/>
  <c r="E40" i="24"/>
  <c r="D40" i="24"/>
  <c r="C40" i="24"/>
  <c r="B40" i="24"/>
  <c r="O39" i="24"/>
  <c r="N39" i="24"/>
  <c r="M39" i="24"/>
  <c r="L39" i="24"/>
  <c r="K39" i="24"/>
  <c r="J39" i="24"/>
  <c r="I39" i="24"/>
  <c r="H39" i="24"/>
  <c r="G39" i="24"/>
  <c r="F39" i="24"/>
  <c r="E39" i="24"/>
  <c r="D39" i="24"/>
  <c r="C39" i="24"/>
  <c r="B39" i="24"/>
  <c r="O38" i="24"/>
  <c r="N38" i="24"/>
  <c r="M38" i="24"/>
  <c r="L38" i="24"/>
  <c r="K38" i="24"/>
  <c r="J38" i="24"/>
  <c r="I38" i="24"/>
  <c r="H38" i="24"/>
  <c r="G38" i="24"/>
  <c r="F38" i="24"/>
  <c r="E38" i="24"/>
  <c r="D38" i="24"/>
  <c r="C38" i="24"/>
  <c r="B38" i="24"/>
  <c r="O37" i="24"/>
  <c r="N37" i="24"/>
  <c r="M37" i="24"/>
  <c r="L37" i="24"/>
  <c r="K37" i="24"/>
  <c r="J37" i="24"/>
  <c r="I37" i="24"/>
  <c r="H37" i="24"/>
  <c r="G37" i="24"/>
  <c r="F37" i="24"/>
  <c r="E37" i="24"/>
  <c r="D37" i="24"/>
  <c r="C37" i="24"/>
  <c r="B37" i="24"/>
  <c r="O36" i="24"/>
  <c r="N36" i="24"/>
  <c r="M36" i="24"/>
  <c r="L36" i="24"/>
  <c r="K36" i="24"/>
  <c r="J36" i="24"/>
  <c r="I36" i="24"/>
  <c r="H36" i="24"/>
  <c r="G36" i="24"/>
  <c r="F36" i="24"/>
  <c r="E36" i="24"/>
  <c r="D36" i="24"/>
  <c r="C36" i="24"/>
  <c r="B36" i="24"/>
  <c r="O35" i="24"/>
  <c r="N35" i="24"/>
  <c r="M35" i="24"/>
  <c r="L35" i="24"/>
  <c r="K35" i="24"/>
  <c r="J35" i="24"/>
  <c r="I35" i="24"/>
  <c r="H35" i="24"/>
  <c r="G35" i="24"/>
  <c r="F35" i="24"/>
  <c r="E35" i="24"/>
  <c r="D35" i="24"/>
  <c r="C35" i="24"/>
  <c r="B35" i="24"/>
  <c r="O34" i="24"/>
  <c r="N34" i="24"/>
  <c r="M34" i="24"/>
  <c r="L34" i="24"/>
  <c r="K34" i="24"/>
  <c r="J34" i="24"/>
  <c r="I34" i="24"/>
  <c r="H34" i="24"/>
  <c r="G34" i="24"/>
  <c r="F34" i="24"/>
  <c r="E34" i="24"/>
  <c r="D34" i="24"/>
  <c r="C34" i="24"/>
  <c r="B34" i="24"/>
  <c r="O33" i="24"/>
  <c r="N33" i="24"/>
  <c r="M33" i="24"/>
  <c r="L33" i="24"/>
  <c r="K33" i="24"/>
  <c r="J33" i="24"/>
  <c r="I33" i="24"/>
  <c r="H33" i="24"/>
  <c r="G33" i="24"/>
  <c r="F33" i="24"/>
  <c r="E33" i="24"/>
  <c r="D33" i="24"/>
  <c r="C33" i="24"/>
  <c r="P51" i="31" l="1"/>
  <c r="P53" i="31"/>
  <c r="P55" i="31"/>
  <c r="P54" i="31"/>
  <c r="P52" i="31"/>
  <c r="P40" i="31"/>
  <c r="P38" i="31"/>
  <c r="P39" i="31"/>
  <c r="P37" i="31"/>
  <c r="P33" i="31"/>
  <c r="P36" i="31"/>
  <c r="P34" i="31"/>
  <c r="P35" i="31"/>
  <c r="P34" i="24"/>
  <c r="P36" i="24"/>
  <c r="P38" i="24"/>
  <c r="P40" i="24"/>
  <c r="P33" i="24"/>
  <c r="P37" i="24"/>
  <c r="P39" i="24"/>
  <c r="P35" i="24"/>
  <c r="B2" i="34"/>
  <c r="B2" i="33"/>
  <c r="B2" i="7"/>
  <c r="P52" i="24"/>
  <c r="P58" i="31" l="1"/>
  <c r="P57" i="31"/>
  <c r="P56" i="31"/>
  <c r="P58" i="24"/>
  <c r="P57" i="24"/>
  <c r="P56" i="24"/>
  <c r="P53" i="24"/>
  <c r="P54" i="24"/>
  <c r="P51" i="24"/>
  <c r="P55" i="24"/>
  <c r="P58" i="32"/>
  <c r="P40" i="32"/>
  <c r="P39" i="32"/>
  <c r="P57" i="32"/>
  <c r="P56" i="32"/>
  <c r="P38" i="32"/>
  <c r="P37" i="32"/>
  <c r="P55" i="32"/>
  <c r="P36" i="32"/>
  <c r="P54" i="32"/>
  <c r="P53" i="32"/>
  <c r="P35" i="32"/>
  <c r="P34" i="32"/>
  <c r="P52" i="32"/>
  <c r="P33" i="32"/>
  <c r="P51" i="32"/>
  <c r="P22" i="32" l="1"/>
  <c r="P21" i="32"/>
  <c r="P20" i="32"/>
  <c r="P19" i="32"/>
  <c r="P18" i="32"/>
  <c r="P17" i="32"/>
  <c r="P16" i="32"/>
  <c r="P15" i="32"/>
  <c r="P13" i="32"/>
  <c r="P12" i="32"/>
  <c r="P11" i="32"/>
  <c r="P10" i="32"/>
  <c r="P9" i="32"/>
  <c r="P8" i="32"/>
  <c r="P7" i="32"/>
  <c r="P6" i="32"/>
  <c r="P22" i="31"/>
  <c r="P21" i="31"/>
  <c r="P20" i="31"/>
  <c r="P19" i="31"/>
  <c r="P18" i="31"/>
  <c r="P17" i="31"/>
  <c r="P16" i="31"/>
  <c r="P15" i="31"/>
  <c r="P13" i="31"/>
  <c r="P12" i="31"/>
  <c r="P11" i="31"/>
  <c r="P10" i="31"/>
  <c r="P9" i="31"/>
  <c r="P8" i="31"/>
  <c r="P7" i="31"/>
  <c r="P6" i="31"/>
  <c r="P22" i="24" l="1"/>
  <c r="P21" i="24"/>
  <c r="P20" i="24"/>
  <c r="P19" i="24"/>
  <c r="P18" i="24"/>
  <c r="P17" i="24"/>
  <c r="P16" i="24"/>
  <c r="P15" i="24"/>
  <c r="P6" i="24"/>
  <c r="P8" i="24"/>
  <c r="P7" i="24"/>
  <c r="P12" i="24"/>
  <c r="P10" i="24"/>
  <c r="P9" i="24" l="1"/>
  <c r="P11" i="24"/>
  <c r="P13" i="24"/>
</calcChain>
</file>

<file path=xl/sharedStrings.xml><?xml version="1.0" encoding="utf-8"?>
<sst xmlns="http://schemas.openxmlformats.org/spreadsheetml/2006/main" count="304" uniqueCount="42">
  <si>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</si>
  <si>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</si>
  <si>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</si>
  <si>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</si>
  <si>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</si>
  <si>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</si>
  <si>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</si>
  <si>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Pardubický</t>
  </si>
  <si>
    <t>Vysočina</t>
  </si>
  <si>
    <t>Jihomoravský</t>
  </si>
  <si>
    <t>Olomoucký</t>
  </si>
  <si>
    <t>Zlínský</t>
  </si>
  <si>
    <t>Moravskoslezský</t>
  </si>
  <si>
    <t>Porovnání krajských normativů mzdových prostředků a ostatních neinvestičních výdajů</t>
  </si>
  <si>
    <t>stanovených jednotlivými krajskými úřady pro krajské a obecní školství</t>
  </si>
  <si>
    <r>
      <t>N</t>
    </r>
    <r>
      <rPr>
        <b/>
        <sz val="9"/>
        <color indexed="8"/>
        <rFont val="Calibri"/>
        <family val="2"/>
        <charset val="238"/>
      </rPr>
      <t>p</t>
    </r>
  </si>
  <si>
    <r>
      <t>P</t>
    </r>
    <r>
      <rPr>
        <b/>
        <sz val="9"/>
        <color indexed="8"/>
        <rFont val="Calibri"/>
        <family val="2"/>
        <charset val="238"/>
      </rPr>
      <t>p v Kč</t>
    </r>
  </si>
  <si>
    <r>
      <t>N</t>
    </r>
    <r>
      <rPr>
        <b/>
        <sz val="9"/>
        <color indexed="8"/>
        <rFont val="Calibri"/>
        <family val="2"/>
        <charset val="238"/>
      </rPr>
      <t>o</t>
    </r>
  </si>
  <si>
    <r>
      <t>P</t>
    </r>
    <r>
      <rPr>
        <b/>
        <sz val="9"/>
        <color indexed="8"/>
        <rFont val="Calibri"/>
        <family val="2"/>
        <charset val="238"/>
      </rPr>
      <t>o v Kč</t>
    </r>
  </si>
  <si>
    <t>Průměr</t>
  </si>
  <si>
    <t>DOMOVY MLÁDEŽE</t>
  </si>
  <si>
    <t>pro 50 ubytovaných</t>
  </si>
  <si>
    <t>pro 100 ubytovaných</t>
  </si>
  <si>
    <t>pro 150 ubytovaných</t>
  </si>
  <si>
    <t>MP v Kč/ubyt.</t>
  </si>
  <si>
    <t>MPP v Kč/ubyt.</t>
  </si>
  <si>
    <t>MPN v Kč/ubyt.</t>
  </si>
  <si>
    <t>ONIV v Kč/ubyt.</t>
  </si>
  <si>
    <t>Ubytovaní studenti vyšších odborných škol</t>
  </si>
  <si>
    <t>pro 200 ubytovaných</t>
  </si>
  <si>
    <t>2023</t>
  </si>
  <si>
    <t>Příloha č. 16</t>
  </si>
  <si>
    <t>2024</t>
  </si>
  <si>
    <t>Meziroční změny 2024 oproti 2023 - absolutně</t>
  </si>
  <si>
    <t>Meziroční změny 2024 oproti 2023 - v %</t>
  </si>
  <si>
    <t>v letech 2023 - 2025</t>
  </si>
  <si>
    <t>Krajské normativy MP, MPP a MPN - domovy mládeže VOŠ v letech 2023 - 2025</t>
  </si>
  <si>
    <t>2025</t>
  </si>
  <si>
    <t>Meziroční změny 2025 oproti 2024 - absolutně</t>
  </si>
  <si>
    <t>Meziroční změny 2025 oproti 2024 - v %</t>
  </si>
  <si>
    <t>Č.j.: MSMT-21301/2025-1</t>
  </si>
  <si>
    <t>Královéhradecký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</si>
</sst>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0.00_ ;[Red]\-0.00\ "/>
    <numFmt numFmtId="166" formatCode="0_ ;[Red]\-0\ "/>
  </numFmts>
  <fonts count="15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  <font>
      <b/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86">
    <xf numFmtId="0" fontId="0" fillId="0" borderId="0" xfId="0"/>
    <xf numFmtId="3" fontId="4" fillId="0" borderId="1" xfId="0" applyNumberFormat="1" applyFont="1" applyBorder="1"/>
    <xf numFmtId="2" fontId="2" fillId="0" borderId="0" xfId="0" applyNumberFormat="1" applyFont="1" applyAlignment="1">
      <alignment horizontal="center"/>
    </xf>
    <xf numFmtId="2" fontId="0" fillId="0" borderId="0" xfId="0" applyNumberForma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3" fontId="11" fillId="0" borderId="4" xfId="0" applyNumberFormat="1" applyFont="1" applyBorder="1" applyAlignment="1">
      <alignment vertical="center"/>
    </xf>
    <xf numFmtId="3" fontId="0" fillId="2" borderId="7" xfId="0" applyNumberFormat="1" applyFill="1" applyBorder="1"/>
    <xf numFmtId="3" fontId="11" fillId="0" borderId="8" xfId="0" applyNumberFormat="1" applyFont="1" applyBorder="1" applyAlignment="1">
      <alignment vertical="center"/>
    </xf>
    <xf numFmtId="3" fontId="0" fillId="2" borderId="10" xfId="0" applyNumberFormat="1" applyFill="1" applyBorder="1"/>
    <xf numFmtId="4" fontId="11" fillId="0" borderId="8" xfId="0" applyNumberFormat="1" applyFont="1" applyBorder="1" applyAlignment="1">
      <alignment vertical="center"/>
    </xf>
    <xf numFmtId="4" fontId="4" fillId="2" borderId="10" xfId="0" applyNumberFormat="1" applyFont="1" applyFill="1" applyBorder="1"/>
    <xf numFmtId="3" fontId="4" fillId="2" borderId="10" xfId="0" applyNumberFormat="1" applyFont="1" applyFill="1" applyBorder="1"/>
    <xf numFmtId="3" fontId="11" fillId="0" borderId="11" xfId="0" applyNumberFormat="1" applyFont="1" applyBorder="1" applyAlignment="1">
      <alignment vertical="center"/>
    </xf>
    <xf numFmtId="3" fontId="4" fillId="2" borderId="14" xfId="0" applyNumberFormat="1" applyFont="1" applyFill="1" applyBorder="1"/>
    <xf numFmtId="3" fontId="0" fillId="2" borderId="16" xfId="0" applyNumberFormat="1" applyFill="1" applyBorder="1"/>
    <xf numFmtId="0" fontId="3" fillId="0" borderId="17" xfId="0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center" textRotation="90" wrapText="1"/>
    </xf>
    <xf numFmtId="0" fontId="1" fillId="0" borderId="0" xfId="0" applyFont="1"/>
    <xf numFmtId="164" fontId="0" fillId="0" borderId="5" xfId="0" applyNumberFormat="1" applyBorder="1"/>
    <xf numFmtId="164" fontId="0" fillId="0" borderId="6" xfId="0" applyNumberFormat="1" applyBorder="1"/>
    <xf numFmtId="164" fontId="0" fillId="0" borderId="3" xfId="0" applyNumberFormat="1" applyBorder="1"/>
    <xf numFmtId="164" fontId="0" fillId="0" borderId="15" xfId="0" applyNumberFormat="1" applyBorder="1"/>
    <xf numFmtId="164" fontId="0" fillId="0" borderId="1" xfId="0" applyNumberFormat="1" applyBorder="1"/>
    <xf numFmtId="164" fontId="0" fillId="0" borderId="9" xfId="0" applyNumberFormat="1" applyBorder="1"/>
    <xf numFmtId="165" fontId="4" fillId="2" borderId="24" xfId="0" applyNumberFormat="1" applyFont="1" applyFill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9" xfId="0" applyNumberFormat="1" applyBorder="1" applyAlignment="1">
      <alignment horizontal="right"/>
    </xf>
    <xf numFmtId="165" fontId="0" fillId="2" borderId="22" xfId="0" applyNumberFormat="1" applyFill="1" applyBorder="1" applyAlignment="1">
      <alignment horizontal="right"/>
    </xf>
    <xf numFmtId="165" fontId="0" fillId="2" borderId="23" xfId="0" applyNumberFormat="1" applyFill="1" applyBorder="1" applyAlignment="1">
      <alignment horizontal="right"/>
    </xf>
    <xf numFmtId="165" fontId="0" fillId="2" borderId="24" xfId="0" applyNumberFormat="1" applyFill="1" applyBorder="1" applyAlignment="1">
      <alignment horizontal="right"/>
    </xf>
    <xf numFmtId="165" fontId="4" fillId="2" borderId="25" xfId="0" applyNumberFormat="1" applyFont="1" applyFill="1" applyBorder="1" applyAlignment="1">
      <alignment horizontal="right"/>
    </xf>
    <xf numFmtId="165" fontId="0" fillId="0" borderId="5" xfId="0" applyNumberFormat="1" applyBorder="1" applyAlignment="1">
      <alignment horizontal="right"/>
    </xf>
    <xf numFmtId="165" fontId="0" fillId="0" borderId="6" xfId="0" applyNumberFormat="1" applyBorder="1" applyAlignment="1">
      <alignment horizontal="right"/>
    </xf>
    <xf numFmtId="165" fontId="0" fillId="0" borderId="12" xfId="0" applyNumberFormat="1" applyBorder="1" applyAlignment="1">
      <alignment horizontal="right"/>
    </xf>
    <xf numFmtId="165" fontId="0" fillId="0" borderId="13" xfId="0" applyNumberFormat="1" applyBorder="1" applyAlignment="1">
      <alignment horizontal="right"/>
    </xf>
    <xf numFmtId="166" fontId="0" fillId="2" borderId="22" xfId="0" applyNumberFormat="1" applyFill="1" applyBorder="1" applyAlignment="1">
      <alignment horizontal="right"/>
    </xf>
    <xf numFmtId="166" fontId="0" fillId="2" borderId="23" xfId="0" applyNumberFormat="1" applyFill="1" applyBorder="1" applyAlignment="1">
      <alignment horizontal="right"/>
    </xf>
    <xf numFmtId="166" fontId="0" fillId="2" borderId="24" xfId="0" applyNumberFormat="1" applyFill="1" applyBorder="1" applyAlignment="1">
      <alignment horizontal="right"/>
    </xf>
    <xf numFmtId="166" fontId="4" fillId="2" borderId="24" xfId="0" applyNumberFormat="1" applyFont="1" applyFill="1" applyBorder="1" applyAlignment="1">
      <alignment horizontal="right"/>
    </xf>
    <xf numFmtId="166" fontId="4" fillId="2" borderId="25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49" fontId="0" fillId="0" borderId="0" xfId="0" applyNumberFormat="1"/>
    <xf numFmtId="164" fontId="0" fillId="0" borderId="12" xfId="0" applyNumberFormat="1" applyBorder="1"/>
    <xf numFmtId="164" fontId="0" fillId="0" borderId="13" xfId="0" applyNumberFormat="1" applyBorder="1"/>
    <xf numFmtId="0" fontId="6" fillId="0" borderId="20" xfId="0" applyFont="1" applyBorder="1" applyAlignment="1">
      <alignment horizontal="center" vertical="center" textRotation="90" wrapText="1"/>
    </xf>
    <xf numFmtId="2" fontId="13" fillId="0" borderId="21" xfId="0" applyNumberFormat="1" applyFont="1" applyBorder="1" applyAlignment="1">
      <alignment horizontal="center" vertical="center" textRotation="90" wrapText="1"/>
    </xf>
    <xf numFmtId="3" fontId="4" fillId="0" borderId="3" xfId="0" applyNumberFormat="1" applyFont="1" applyBorder="1"/>
    <xf numFmtId="3" fontId="4" fillId="0" borderId="15" xfId="0" applyNumberFormat="1" applyFont="1" applyBorder="1"/>
    <xf numFmtId="3" fontId="4" fillId="2" borderId="16" xfId="0" applyNumberFormat="1" applyFont="1" applyFill="1" applyBorder="1"/>
    <xf numFmtId="3" fontId="4" fillId="0" borderId="5" xfId="0" applyNumberFormat="1" applyFont="1" applyBorder="1"/>
    <xf numFmtId="3" fontId="4" fillId="0" borderId="6" xfId="0" applyNumberFormat="1" applyFont="1" applyBorder="1"/>
    <xf numFmtId="3" fontId="4" fillId="2" borderId="7" xfId="0" applyNumberFormat="1" applyFont="1" applyFill="1" applyBorder="1"/>
    <xf numFmtId="3" fontId="4" fillId="2" borderId="22" xfId="0" applyNumberFormat="1" applyFont="1" applyFill="1" applyBorder="1"/>
    <xf numFmtId="3" fontId="4" fillId="2" borderId="23" xfId="0" applyNumberFormat="1" applyFont="1" applyFill="1" applyBorder="1"/>
    <xf numFmtId="3" fontId="4" fillId="2" borderId="24" xfId="0" applyNumberFormat="1" applyFont="1" applyFill="1" applyBorder="1"/>
    <xf numFmtId="4" fontId="4" fillId="2" borderId="24" xfId="0" applyNumberFormat="1" applyFont="1" applyFill="1" applyBorder="1"/>
    <xf numFmtId="3" fontId="4" fillId="2" borderId="25" xfId="0" applyNumberFormat="1" applyFont="1" applyFill="1" applyBorder="1"/>
    <xf numFmtId="3" fontId="4" fillId="0" borderId="9" xfId="0" applyNumberFormat="1" applyFont="1" applyBorder="1"/>
    <xf numFmtId="0" fontId="14" fillId="0" borderId="20" xfId="0" applyFont="1" applyBorder="1" applyAlignment="1">
      <alignment horizontal="center" vertical="center" textRotation="90" wrapText="1"/>
    </xf>
    <xf numFmtId="3" fontId="4" fillId="0" borderId="12" xfId="0" applyNumberFormat="1" applyFont="1" applyBorder="1" applyAlignment="1">
      <alignment wrapText="1"/>
    </xf>
    <xf numFmtId="3" fontId="4" fillId="0" borderId="12" xfId="0" applyNumberFormat="1" applyFont="1" applyBorder="1"/>
    <xf numFmtId="3" fontId="4" fillId="0" borderId="13" xfId="0" applyNumberFormat="1" applyFont="1" applyBorder="1" applyAlignment="1">
      <alignment wrapText="1"/>
    </xf>
    <xf numFmtId="3" fontId="4" fillId="0" borderId="1" xfId="0" applyNumberFormat="1" applyFont="1" applyBorder="1" applyAlignment="1">
      <alignment wrapText="1"/>
    </xf>
    <xf numFmtId="3" fontId="4" fillId="0" borderId="9" xfId="0" applyNumberFormat="1" applyFont="1" applyBorder="1" applyAlignment="1">
      <alignment wrapText="1"/>
    </xf>
    <xf numFmtId="2" fontId="4" fillId="0" borderId="1" xfId="0" applyNumberFormat="1" applyFont="1" applyBorder="1" applyAlignment="1">
      <alignment wrapText="1"/>
    </xf>
    <xf numFmtId="2" fontId="4" fillId="0" borderId="1" xfId="0" applyNumberFormat="1" applyFont="1" applyBorder="1"/>
    <xf numFmtId="2" fontId="4" fillId="0" borderId="9" xfId="0" applyNumberFormat="1" applyFont="1" applyBorder="1" applyAlignment="1">
      <alignment wrapText="1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/>
    <xf numFmtId="4" fontId="4" fillId="0" borderId="9" xfId="0" applyNumberFormat="1" applyFont="1" applyBorder="1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8" fillId="0" borderId="19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18" xfId="0" applyNumberFormat="1" applyFont="1" applyBorder="1" applyAlignment="1">
      <alignment horizontal="center" vertical="center"/>
    </xf>
    <xf numFmtId="49" fontId="8" fillId="0" borderId="27" xfId="0" applyNumberFormat="1" applyFont="1" applyBorder="1" applyAlignment="1">
      <alignment horizontal="center" vertical="center"/>
    </xf>
    <xf numFmtId="49" fontId="8" fillId="0" borderId="26" xfId="0" applyNumberFormat="1" applyFont="1" applyBorder="1" applyAlignment="1">
      <alignment horizontal="center" vertical="center"/>
    </xf>
    <xf numFmtId="49" fontId="8" fillId="0" borderId="28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8" xfId="0" applyFont="1" applyBorder="1" applyAlignment="1">
      <alignment horizontal="center" vertical="center"/>
    </xf>
  </cellXfs>
  <cellStyles count="3">
    <cellStyle name="Normální" xfId="0" builtinId="0"/>
    <cellStyle name="normální 2" xfId="1" xr:uid="{00000000-0005-0000-0000-000001000000}"/>
    <cellStyle name="Normální 2 2" xfId="2" xr:uid="{00000000-0005-0000-0000-000002000000}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1'!$A$5:$P$5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1'!$B$6:$O$6</c:f>
              <c:numCache>
                <c:formatCode>#,##0</c:formatCode>
                <c:ptCount val="14"/>
                <c:pt idx="0">
                  <c:v>43579.109693441918</c:v>
                </c:pt>
                <c:pt idx="1">
                  <c:v>27111.981264637001</c:v>
                </c:pt>
                <c:pt idx="2">
                  <c:v>26910.500764265667</c:v>
                </c:pt>
                <c:pt idx="3">
                  <c:v>30094.563157894736</c:v>
                </c:pt>
                <c:pt idx="4">
                  <c:v>49925.85365853658</c:v>
                </c:pt>
                <c:pt idx="5">
                  <c:v>33954.721921242301</c:v>
                </c:pt>
                <c:pt idx="6">
                  <c:v>42397.153029589776</c:v>
                </c:pt>
                <c:pt idx="7">
                  <c:v>28989.471720450321</c:v>
                </c:pt>
                <c:pt idx="8">
                  <c:v>22655.820308986142</c:v>
                </c:pt>
                <c:pt idx="9">
                  <c:v>20076.988760685159</c:v>
                </c:pt>
                <c:pt idx="10">
                  <c:v>25905.412114486637</c:v>
                </c:pt>
                <c:pt idx="11">
                  <c:v>22789.694603489472</c:v>
                </c:pt>
                <c:pt idx="12">
                  <c:v>32928.828901734101</c:v>
                </c:pt>
                <c:pt idx="13">
                  <c:v>26389.613140637292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B2-46FA-B405-A413724BCB1D}"/>
            </c:ext>
          </c:extLst>
        </c:ser>
        <c:ser>
          <c:idx val="1"/>
          <c:order val="1"/>
          <c:tx>
            <c:strRef>
              <c:f>'Tabulka č. 1'!$A$14:$P$14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1'!$B$15:$O$15</c:f>
              <c:numCache>
                <c:formatCode>#,##0</c:formatCode>
                <c:ptCount val="14"/>
                <c:pt idx="0">
                  <c:v>42707.598786501403</c:v>
                </c:pt>
                <c:pt idx="1">
                  <c:v>26794.647931303669</c:v>
                </c:pt>
                <c:pt idx="2">
                  <c:v>24757.660703124413</c:v>
                </c:pt>
                <c:pt idx="3">
                  <c:v>28904.140024479806</c:v>
                </c:pt>
                <c:pt idx="4">
                  <c:v>45424.615384615383</c:v>
                </c:pt>
                <c:pt idx="5">
                  <c:v>33275.741092490636</c:v>
                </c:pt>
                <c:pt idx="6">
                  <c:v>39439.906816933828</c:v>
                </c:pt>
                <c:pt idx="7">
                  <c:v>28522.030608941321</c:v>
                </c:pt>
                <c:pt idx="8">
                  <c:v>20988.367280224156</c:v>
                </c:pt>
                <c:pt idx="9">
                  <c:v>19735.867365837556</c:v>
                </c:pt>
                <c:pt idx="10">
                  <c:v>26094.542320204513</c:v>
                </c:pt>
                <c:pt idx="11">
                  <c:v>21412.949896663122</c:v>
                </c:pt>
                <c:pt idx="12">
                  <c:v>32599.817341040463</c:v>
                </c:pt>
                <c:pt idx="13">
                  <c:v>23692.202420609941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B2-46FA-B405-A413724BCB1D}"/>
            </c:ext>
          </c:extLst>
        </c:ser>
        <c:ser>
          <c:idx val="2"/>
          <c:order val="2"/>
          <c:tx>
            <c:strRef>
              <c:f>'Tabulka č. 1'!$A$23:$P$23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val>
            <c:numRef>
              <c:f>'Tabulka č. 1'!$B$24:$O$24</c:f>
              <c:numCache>
                <c:formatCode>#,##0</c:formatCode>
                <c:ptCount val="14"/>
                <c:pt idx="0">
                  <c:v>44843.137640171102</c:v>
                </c:pt>
                <c:pt idx="1">
                  <c:v>25145.648711943795</c:v>
                </c:pt>
                <c:pt idx="2">
                  <c:v>25800.081983144923</c:v>
                </c:pt>
                <c:pt idx="3">
                  <c:v>27618.959652831869</c:v>
                </c:pt>
                <c:pt idx="4">
                  <c:v>43225.846153846156</c:v>
                </c:pt>
                <c:pt idx="5">
                  <c:v>31740.368294598407</c:v>
                </c:pt>
                <c:pt idx="6">
                  <c:v>41415.674189153462</c:v>
                </c:pt>
                <c:pt idx="7">
                  <c:v>29948.280445841177</c:v>
                </c:pt>
                <c:pt idx="8">
                  <c:v>22109.549734631575</c:v>
                </c:pt>
                <c:pt idx="9">
                  <c:v>20722.775802505221</c:v>
                </c:pt>
                <c:pt idx="10">
                  <c:v>27740.012321618935</c:v>
                </c:pt>
                <c:pt idx="11">
                  <c:v>22483.433994823121</c:v>
                </c:pt>
                <c:pt idx="12">
                  <c:v>34230.00693641619</c:v>
                </c:pt>
                <c:pt idx="13">
                  <c:v>25168.504075201072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B2-46FA-B405-A413724BC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002128"/>
        <c:axId val="223002520"/>
      </c:barChart>
      <c:catAx>
        <c:axId val="223002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741991286190973"/>
              <c:y val="0.93051075512112713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3002520"/>
        <c:crosses val="autoZero"/>
        <c:auto val="1"/>
        <c:lblAlgn val="ctr"/>
        <c:lblOffset val="100"/>
        <c:noMultiLvlLbl val="0"/>
      </c:catAx>
      <c:valAx>
        <c:axId val="223002520"/>
        <c:scaling>
          <c:orientation val="minMax"/>
          <c:min val="1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002128"/>
        <c:crosses val="autoZero"/>
        <c:crossBetween val="between"/>
        <c:majorUnit val="2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3'!$A$5:$P$5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3'!$B$6:$O$6</c:f>
              <c:numCache>
                <c:formatCode>#,##0</c:formatCode>
                <c:ptCount val="14"/>
                <c:pt idx="0">
                  <c:v>43579.109693441918</c:v>
                </c:pt>
                <c:pt idx="1">
                  <c:v>22178.221264637003</c:v>
                </c:pt>
                <c:pt idx="2">
                  <c:v>18564.104595732053</c:v>
                </c:pt>
                <c:pt idx="3">
                  <c:v>28922.489808917198</c:v>
                </c:pt>
                <c:pt idx="4">
                  <c:v>49925.85365853658</c:v>
                </c:pt>
                <c:pt idx="5">
                  <c:v>27884.991639865657</c:v>
                </c:pt>
                <c:pt idx="6">
                  <c:v>32283.07195634372</c:v>
                </c:pt>
                <c:pt idx="7">
                  <c:v>23271.196778517151</c:v>
                </c:pt>
                <c:pt idx="8">
                  <c:v>22545.559263460258</c:v>
                </c:pt>
                <c:pt idx="9">
                  <c:v>15990.842192644399</c:v>
                </c:pt>
                <c:pt idx="10">
                  <c:v>20172.08544232764</c:v>
                </c:pt>
                <c:pt idx="11">
                  <c:v>17735.468016953753</c:v>
                </c:pt>
                <c:pt idx="12">
                  <c:v>32928.828901734101</c:v>
                </c:pt>
                <c:pt idx="13">
                  <c:v>24602.010740589762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61-44E3-ABCE-A2A1C8F37568}"/>
            </c:ext>
          </c:extLst>
        </c:ser>
        <c:ser>
          <c:idx val="1"/>
          <c:order val="1"/>
          <c:tx>
            <c:strRef>
              <c:f>'Tabulka č. 3'!$A$14:$P$14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3'!$B$15:$O$15</c:f>
              <c:numCache>
                <c:formatCode>#,##0</c:formatCode>
                <c:ptCount val="14"/>
                <c:pt idx="0">
                  <c:v>42707.598786501403</c:v>
                </c:pt>
                <c:pt idx="1">
                  <c:v>21949.741264636999</c:v>
                </c:pt>
                <c:pt idx="2">
                  <c:v>17078.97622807349</c:v>
                </c:pt>
                <c:pt idx="3">
                  <c:v>27755.516960450303</c:v>
                </c:pt>
                <c:pt idx="4">
                  <c:v>38896.615384615383</c:v>
                </c:pt>
                <c:pt idx="5">
                  <c:v>27327.373182379975</c:v>
                </c:pt>
                <c:pt idx="6">
                  <c:v>29804.902762764978</c:v>
                </c:pt>
                <c:pt idx="7">
                  <c:v>22803.755667008147</c:v>
                </c:pt>
                <c:pt idx="8">
                  <c:v>20878.595538044319</c:v>
                </c:pt>
                <c:pt idx="9">
                  <c:v>15719.15295495286</c:v>
                </c:pt>
                <c:pt idx="10">
                  <c:v>20374.389465105793</c:v>
                </c:pt>
                <c:pt idx="11">
                  <c:v>16693.857363124618</c:v>
                </c:pt>
                <c:pt idx="12">
                  <c:v>32599.817341040463</c:v>
                </c:pt>
                <c:pt idx="13">
                  <c:v>22099.539125264229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61-44E3-ABCE-A2A1C8F37568}"/>
            </c:ext>
          </c:extLst>
        </c:ser>
        <c:ser>
          <c:idx val="2"/>
          <c:order val="2"/>
          <c:tx>
            <c:strRef>
              <c:f>'Tabulka č. 3'!$A$23:$P$23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val>
            <c:numRef>
              <c:f>'Tabulka č. 3'!$B$24:$O$24</c:f>
              <c:numCache>
                <c:formatCode>#,##0</c:formatCode>
                <c:ptCount val="14"/>
                <c:pt idx="0">
                  <c:v>44843.137640171102</c:v>
                </c:pt>
                <c:pt idx="1">
                  <c:v>19965.168711943792</c:v>
                </c:pt>
                <c:pt idx="2">
                  <c:v>17848.293326687981</c:v>
                </c:pt>
                <c:pt idx="3">
                  <c:v>26417.153216358518</c:v>
                </c:pt>
                <c:pt idx="4">
                  <c:v>36371.446153846155</c:v>
                </c:pt>
                <c:pt idx="5">
                  <c:v>25583.605237015094</c:v>
                </c:pt>
                <c:pt idx="6">
                  <c:v>31297.770170455864</c:v>
                </c:pt>
                <c:pt idx="7">
                  <c:v>23944.053027356291</c:v>
                </c:pt>
                <c:pt idx="8">
                  <c:v>21993.705014635623</c:v>
                </c:pt>
                <c:pt idx="9">
                  <c:v>16505.184451457928</c:v>
                </c:pt>
                <c:pt idx="10">
                  <c:v>21678.290910782212</c:v>
                </c:pt>
                <c:pt idx="11">
                  <c:v>17528.403295409968</c:v>
                </c:pt>
                <c:pt idx="12">
                  <c:v>34230.00693641619</c:v>
                </c:pt>
                <c:pt idx="13">
                  <c:v>23464.138150543782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61-44E3-ABCE-A2A1C8F37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845376"/>
        <c:axId val="226845768"/>
      </c:barChart>
      <c:catAx>
        <c:axId val="226845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465434067926824"/>
              <c:y val="0.9356193119538218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6845768"/>
        <c:crosses val="autoZero"/>
        <c:auto val="1"/>
        <c:lblAlgn val="ctr"/>
        <c:lblOffset val="100"/>
        <c:noMultiLvlLbl val="0"/>
      </c:catAx>
      <c:valAx>
        <c:axId val="226845768"/>
        <c:scaling>
          <c:orientation val="minMax"/>
          <c:min val="1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845376"/>
        <c:crosses val="autoZero"/>
        <c:crossBetween val="between"/>
        <c:majorUnit val="2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3'!$A$5:$P$5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3'!$B$7:$O$7</c:f>
              <c:numCache>
                <c:formatCode>#,##0</c:formatCode>
                <c:ptCount val="14"/>
                <c:pt idx="0">
                  <c:v>32060.058651026393</c:v>
                </c:pt>
                <c:pt idx="1">
                  <c:v>12686.811428571429</c:v>
                </c:pt>
                <c:pt idx="2">
                  <c:v>12167.375313964099</c:v>
                </c:pt>
                <c:pt idx="3">
                  <c:v>20318.789808917198</c:v>
                </c:pt>
                <c:pt idx="4">
                  <c:v>33360</c:v>
                </c:pt>
                <c:pt idx="5">
                  <c:v>19657.242279251848</c:v>
                </c:pt>
                <c:pt idx="6">
                  <c:v>24571.752134297254</c:v>
                </c:pt>
                <c:pt idx="7">
                  <c:v>13442.79210925645</c:v>
                </c:pt>
                <c:pt idx="8">
                  <c:v>13121.944805628933</c:v>
                </c:pt>
                <c:pt idx="9">
                  <c:v>8765.7693063470233</c:v>
                </c:pt>
                <c:pt idx="10">
                  <c:v>10151.90380761523</c:v>
                </c:pt>
                <c:pt idx="11">
                  <c:v>10843.370455978145</c:v>
                </c:pt>
                <c:pt idx="12">
                  <c:v>24313.8</c:v>
                </c:pt>
                <c:pt idx="13">
                  <c:v>14749.507357639828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94-470F-BC4F-203446EAF53C}"/>
            </c:ext>
          </c:extLst>
        </c:ser>
        <c:ser>
          <c:idx val="1"/>
          <c:order val="1"/>
          <c:tx>
            <c:strRef>
              <c:f>'Tabulka č. 3'!$A$14:$P$14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3'!$B$16:$O$16</c:f>
              <c:numCache>
                <c:formatCode>#,##0</c:formatCode>
                <c:ptCount val="14"/>
                <c:pt idx="0">
                  <c:v>31418.885630498531</c:v>
                </c:pt>
                <c:pt idx="1">
                  <c:v>12458.331428571428</c:v>
                </c:pt>
                <c:pt idx="2">
                  <c:v>11193.98528884697</c:v>
                </c:pt>
                <c:pt idx="3">
                  <c:v>19912.261146496814</c:v>
                </c:pt>
                <c:pt idx="4">
                  <c:v>26112</c:v>
                </c:pt>
                <c:pt idx="5">
                  <c:v>19264.201826881254</c:v>
                </c:pt>
                <c:pt idx="6">
                  <c:v>23263.53951355362</c:v>
                </c:pt>
                <c:pt idx="7">
                  <c:v>13442.79210925645</c:v>
                </c:pt>
                <c:pt idx="8">
                  <c:v>12873.060290002542</c:v>
                </c:pt>
                <c:pt idx="9">
                  <c:v>8616.8205934368252</c:v>
                </c:pt>
                <c:pt idx="10">
                  <c:v>10128.577154308618</c:v>
                </c:pt>
                <c:pt idx="11">
                  <c:v>10122.322479403689</c:v>
                </c:pt>
                <c:pt idx="12">
                  <c:v>24070.799999999999</c:v>
                </c:pt>
                <c:pt idx="13">
                  <c:v>13141.064809669026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94-470F-BC4F-203446EAF53C}"/>
            </c:ext>
          </c:extLst>
        </c:ser>
        <c:ser>
          <c:idx val="2"/>
          <c:order val="2"/>
          <c:tx>
            <c:strRef>
              <c:f>'Tabulka č. 3'!$A$23:$P$23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val>
            <c:numRef>
              <c:f>'Tabulka č. 3'!$B$25:$O$25</c:f>
              <c:numCache>
                <c:formatCode>#,##0</c:formatCode>
                <c:ptCount val="14"/>
                <c:pt idx="0">
                  <c:v>32989.794721407627</c:v>
                </c:pt>
                <c:pt idx="1">
                  <c:v>13321.234285714285</c:v>
                </c:pt>
                <c:pt idx="2">
                  <c:v>11592.116531107871</c:v>
                </c:pt>
                <c:pt idx="3">
                  <c:v>20834.235668789806</c:v>
                </c:pt>
                <c:pt idx="4">
                  <c:v>27417.599999999999</c:v>
                </c:pt>
                <c:pt idx="5">
                  <c:v>19939.103958242715</c:v>
                </c:pt>
                <c:pt idx="6">
                  <c:v>24429.492567932204</c:v>
                </c:pt>
                <c:pt idx="7">
                  <c:v>14115.022761760243</c:v>
                </c:pt>
                <c:pt idx="8">
                  <c:v>13585.245484609513</c:v>
                </c:pt>
                <c:pt idx="9">
                  <c:v>9047.7500491255651</c:v>
                </c:pt>
                <c:pt idx="10">
                  <c:v>10733.386773547094</c:v>
                </c:pt>
                <c:pt idx="11">
                  <c:v>10628.403295409966</c:v>
                </c:pt>
                <c:pt idx="12">
                  <c:v>25274.400000000001</c:v>
                </c:pt>
                <c:pt idx="13">
                  <c:v>14062.723201297396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94-470F-BC4F-203446EAF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846552"/>
        <c:axId val="226846944"/>
      </c:barChart>
      <c:catAx>
        <c:axId val="226846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45240004823444"/>
              <c:y val="0.9356193119538218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6846944"/>
        <c:crosses val="autoZero"/>
        <c:auto val="1"/>
        <c:lblAlgn val="ctr"/>
        <c:lblOffset val="100"/>
        <c:noMultiLvlLbl val="0"/>
      </c:catAx>
      <c:valAx>
        <c:axId val="226846944"/>
        <c:scaling>
          <c:orientation val="minMax"/>
          <c:min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846552"/>
        <c:crosses val="autoZero"/>
        <c:crossBetween val="between"/>
        <c:majorUnit val="2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3'!$A$5:$P$5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3'!$B$8:$O$8</c:f>
              <c:numCache>
                <c:formatCode>#,##0</c:formatCode>
                <c:ptCount val="14"/>
                <c:pt idx="0">
                  <c:v>11519.051042415529</c:v>
                </c:pt>
                <c:pt idx="1">
                  <c:v>9491.4098360655735</c:v>
                </c:pt>
                <c:pt idx="2">
                  <c:v>6396.7292817679554</c:v>
                </c:pt>
                <c:pt idx="3">
                  <c:v>8603.7000000000007</c:v>
                </c:pt>
                <c:pt idx="4">
                  <c:v>16565.853658536584</c:v>
                </c:pt>
                <c:pt idx="5">
                  <c:v>8227.7493606138105</c:v>
                </c:pt>
                <c:pt idx="6">
                  <c:v>7711.3198220464647</c:v>
                </c:pt>
                <c:pt idx="7">
                  <c:v>9828.4046692607008</c:v>
                </c:pt>
                <c:pt idx="8">
                  <c:v>9423.6144578313251</c:v>
                </c:pt>
                <c:pt idx="9">
                  <c:v>7225.0728862973765</c:v>
                </c:pt>
                <c:pt idx="10">
                  <c:v>10020.181634712411</c:v>
                </c:pt>
                <c:pt idx="11">
                  <c:v>6892.0975609756097</c:v>
                </c:pt>
                <c:pt idx="12">
                  <c:v>8615.0289017341038</c:v>
                </c:pt>
                <c:pt idx="13">
                  <c:v>9852.5033829499334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87-4013-95B7-759FAB51A58D}"/>
            </c:ext>
          </c:extLst>
        </c:ser>
        <c:ser>
          <c:idx val="1"/>
          <c:order val="1"/>
          <c:tx>
            <c:strRef>
              <c:f>'Tabulka č. 3'!$A$14:$P$14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3'!$B$17:$O$17</c:f>
              <c:numCache>
                <c:formatCode>#,##0</c:formatCode>
                <c:ptCount val="14"/>
                <c:pt idx="0">
                  <c:v>11288.713156002876</c:v>
                </c:pt>
                <c:pt idx="1">
                  <c:v>9491.4098360655735</c:v>
                </c:pt>
                <c:pt idx="2">
                  <c:v>5884.990939226519</c:v>
                </c:pt>
                <c:pt idx="3">
                  <c:v>7843.2558139534885</c:v>
                </c:pt>
                <c:pt idx="4">
                  <c:v>12784.615384615385</c:v>
                </c:pt>
                <c:pt idx="5">
                  <c:v>8063.1713554987209</c:v>
                </c:pt>
                <c:pt idx="6">
                  <c:v>6541.3632492113566</c:v>
                </c:pt>
                <c:pt idx="7">
                  <c:v>9360.9635577516983</c:v>
                </c:pt>
                <c:pt idx="8">
                  <c:v>8005.535248041776</c:v>
                </c:pt>
                <c:pt idx="9">
                  <c:v>7102.3323615160352</c:v>
                </c:pt>
                <c:pt idx="10">
                  <c:v>10245.812310797175</c:v>
                </c:pt>
                <c:pt idx="11">
                  <c:v>6571.5348837209303</c:v>
                </c:pt>
                <c:pt idx="12">
                  <c:v>8529.0173410404623</c:v>
                </c:pt>
                <c:pt idx="13">
                  <c:v>8958.4743155952019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87-4013-95B7-759FAB51A58D}"/>
            </c:ext>
          </c:extLst>
        </c:ser>
        <c:ser>
          <c:idx val="2"/>
          <c:order val="2"/>
          <c:tx>
            <c:strRef>
              <c:f>'Tabulka č. 3'!$A$23:$P$23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val>
            <c:numRef>
              <c:f>'Tabulka č. 3'!$B$26:$O$26</c:f>
              <c:numCache>
                <c:formatCode>#,##0</c:formatCode>
                <c:ptCount val="14"/>
                <c:pt idx="0">
                  <c:v>11853.342918763479</c:v>
                </c:pt>
                <c:pt idx="1">
                  <c:v>6643.9344262295081</c:v>
                </c:pt>
                <c:pt idx="2">
                  <c:v>6256.1767955801106</c:v>
                </c:pt>
                <c:pt idx="3">
                  <c:v>5582.9175475687107</c:v>
                </c:pt>
                <c:pt idx="4">
                  <c:v>8953.8461538461543</c:v>
                </c:pt>
                <c:pt idx="5">
                  <c:v>5644.5012787723781</c:v>
                </c:pt>
                <c:pt idx="6">
                  <c:v>6868.2776025236599</c:v>
                </c:pt>
                <c:pt idx="7">
                  <c:v>9829.0302655960459</c:v>
                </c:pt>
                <c:pt idx="8">
                  <c:v>8408.4595300261099</c:v>
                </c:pt>
                <c:pt idx="9">
                  <c:v>7457.434402332362</c:v>
                </c:pt>
                <c:pt idx="10">
                  <c:v>10944.904137235117</c:v>
                </c:pt>
                <c:pt idx="11">
                  <c:v>6900</c:v>
                </c:pt>
                <c:pt idx="12">
                  <c:v>8955.6069364161849</c:v>
                </c:pt>
                <c:pt idx="13">
                  <c:v>9401.4149492463857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87-4013-95B7-759FAB51A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847728"/>
        <c:axId val="226848120"/>
      </c:barChart>
      <c:catAx>
        <c:axId val="226847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49756128699351"/>
              <c:y val="0.933065033537474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6848120"/>
        <c:crosses val="autoZero"/>
        <c:auto val="1"/>
        <c:lblAlgn val="ctr"/>
        <c:lblOffset val="100"/>
        <c:noMultiLvlLbl val="0"/>
      </c:catAx>
      <c:valAx>
        <c:axId val="226848120"/>
        <c:scaling>
          <c:orientation val="minMax"/>
          <c:max val="17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</a:t>
                </a:r>
                <a:r>
                  <a:rPr lang="en-US"/>
                  <a:t>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847728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1'!$A$5:$P$5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1'!$B$7:$O$7</c:f>
              <c:numCache>
                <c:formatCode>#,##0</c:formatCode>
                <c:ptCount val="14"/>
                <c:pt idx="0">
                  <c:v>32060.058651026393</c:v>
                </c:pt>
                <c:pt idx="1">
                  <c:v>17620.571428571428</c:v>
                </c:pt>
                <c:pt idx="2">
                  <c:v>20513.771482497712</c:v>
                </c:pt>
                <c:pt idx="3">
                  <c:v>21490.863157894735</c:v>
                </c:pt>
                <c:pt idx="4">
                  <c:v>33360</c:v>
                </c:pt>
                <c:pt idx="5">
                  <c:v>25726.972560628488</c:v>
                </c:pt>
                <c:pt idx="6">
                  <c:v>34685.833207543314</c:v>
                </c:pt>
                <c:pt idx="7">
                  <c:v>19161.067051189621</c:v>
                </c:pt>
                <c:pt idx="8">
                  <c:v>13232.205851154818</c:v>
                </c:pt>
                <c:pt idx="9">
                  <c:v>12851.915874387783</c:v>
                </c:pt>
                <c:pt idx="10">
                  <c:v>15885.230479774224</c:v>
                </c:pt>
                <c:pt idx="11">
                  <c:v>15897.597042513862</c:v>
                </c:pt>
                <c:pt idx="12">
                  <c:v>24313.8</c:v>
                </c:pt>
                <c:pt idx="13">
                  <c:v>16537.109757687358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4F-48D1-ADD8-D99C820815FC}"/>
            </c:ext>
          </c:extLst>
        </c:ser>
        <c:ser>
          <c:idx val="1"/>
          <c:order val="1"/>
          <c:tx>
            <c:strRef>
              <c:f>'Tabulka č. 1'!$A$14:$P$14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1'!$B$16:$O$16</c:f>
              <c:numCache>
                <c:formatCode>#,##0</c:formatCode>
                <c:ptCount val="14"/>
                <c:pt idx="0">
                  <c:v>31418.885630498531</c:v>
                </c:pt>
                <c:pt idx="1">
                  <c:v>17303.238095238095</c:v>
                </c:pt>
                <c:pt idx="2">
                  <c:v>18872.669763897895</c:v>
                </c:pt>
                <c:pt idx="3">
                  <c:v>21060.884210526317</c:v>
                </c:pt>
                <c:pt idx="4">
                  <c:v>32640</c:v>
                </c:pt>
                <c:pt idx="5">
                  <c:v>25212.569736991918</c:v>
                </c:pt>
                <c:pt idx="6">
                  <c:v>32898.543567722474</c:v>
                </c:pt>
                <c:pt idx="7">
                  <c:v>19161.067051189621</c:v>
                </c:pt>
                <c:pt idx="8">
                  <c:v>12982.832032182379</c:v>
                </c:pt>
                <c:pt idx="9">
                  <c:v>12633.53500432152</c:v>
                </c:pt>
                <c:pt idx="10">
                  <c:v>15848.730009407338</c:v>
                </c:pt>
                <c:pt idx="11">
                  <c:v>14841.415012942191</c:v>
                </c:pt>
                <c:pt idx="12">
                  <c:v>24070.799999999999</c:v>
                </c:pt>
                <c:pt idx="13">
                  <c:v>14733.728105014739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4F-48D1-ADD8-D99C820815FC}"/>
            </c:ext>
          </c:extLst>
        </c:ser>
        <c:ser>
          <c:idx val="2"/>
          <c:order val="2"/>
          <c:tx>
            <c:strRef>
              <c:f>'Tabulka č. 1'!$A$23:$P$23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val>
            <c:numRef>
              <c:f>'Tabulka č. 1'!$B$25:$O$25</c:f>
              <c:numCache>
                <c:formatCode>#,##0</c:formatCode>
                <c:ptCount val="14"/>
                <c:pt idx="0">
                  <c:v>32989.794721407627</c:v>
                </c:pt>
                <c:pt idx="1">
                  <c:v>18501.714285714286</c:v>
                </c:pt>
                <c:pt idx="2">
                  <c:v>19543.905187564811</c:v>
                </c:pt>
                <c:pt idx="3">
                  <c:v>22036.042105263157</c:v>
                </c:pt>
                <c:pt idx="4">
                  <c:v>34272</c:v>
                </c:pt>
                <c:pt idx="5">
                  <c:v>26095.867015826028</c:v>
                </c:pt>
                <c:pt idx="6">
                  <c:v>34547.396586629802</c:v>
                </c:pt>
                <c:pt idx="7">
                  <c:v>20119.250180245133</c:v>
                </c:pt>
                <c:pt idx="8">
                  <c:v>13701.090204605465</c:v>
                </c:pt>
                <c:pt idx="9">
                  <c:v>13265.34140017286</c:v>
                </c:pt>
                <c:pt idx="10">
                  <c:v>16795.108184383818</c:v>
                </c:pt>
                <c:pt idx="11">
                  <c:v>15583.433994823123</c:v>
                </c:pt>
                <c:pt idx="12">
                  <c:v>25274.400000000001</c:v>
                </c:pt>
                <c:pt idx="13">
                  <c:v>15767.089125954686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4F-48D1-ADD8-D99C82081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003304"/>
        <c:axId val="223003696"/>
      </c:barChart>
      <c:catAx>
        <c:axId val="223003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350979954485164"/>
              <c:y val="0.9356193119538218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3003696"/>
        <c:crosses val="autoZero"/>
        <c:auto val="1"/>
        <c:lblAlgn val="ctr"/>
        <c:lblOffset val="100"/>
        <c:noMultiLvlLbl val="0"/>
      </c:catAx>
      <c:valAx>
        <c:axId val="223003696"/>
        <c:scaling>
          <c:orientation val="minMax"/>
          <c:min val="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003304"/>
        <c:crosses val="autoZero"/>
        <c:crossBetween val="between"/>
        <c:majorUnit val="2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1'!$A$5:$P$5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1'!$B$8:$O$8</c:f>
              <c:numCache>
                <c:formatCode>#,##0</c:formatCode>
                <c:ptCount val="14"/>
                <c:pt idx="0">
                  <c:v>11519.051042415529</c:v>
                </c:pt>
                <c:pt idx="1">
                  <c:v>9491.4098360655735</c:v>
                </c:pt>
                <c:pt idx="2">
                  <c:v>6396.7292817679554</c:v>
                </c:pt>
                <c:pt idx="3">
                  <c:v>8603.7000000000007</c:v>
                </c:pt>
                <c:pt idx="4">
                  <c:v>16565.853658536584</c:v>
                </c:pt>
                <c:pt idx="5">
                  <c:v>8227.7493606138105</c:v>
                </c:pt>
                <c:pt idx="6">
                  <c:v>7711.3198220464647</c:v>
                </c:pt>
                <c:pt idx="7">
                  <c:v>9828.4046692607008</c:v>
                </c:pt>
                <c:pt idx="8">
                  <c:v>9423.6144578313251</c:v>
                </c:pt>
                <c:pt idx="9">
                  <c:v>7225.0728862973765</c:v>
                </c:pt>
                <c:pt idx="10">
                  <c:v>10020.181634712411</c:v>
                </c:pt>
                <c:pt idx="11">
                  <c:v>6892.0975609756097</c:v>
                </c:pt>
                <c:pt idx="12">
                  <c:v>8615.0289017341038</c:v>
                </c:pt>
                <c:pt idx="13">
                  <c:v>9852.5033829499334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B0-4037-B298-C85E66310E5E}"/>
            </c:ext>
          </c:extLst>
        </c:ser>
        <c:ser>
          <c:idx val="1"/>
          <c:order val="1"/>
          <c:tx>
            <c:strRef>
              <c:f>'Tabulka č. 1'!$A$14:$P$14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1'!$B$17:$O$17</c:f>
              <c:numCache>
                <c:formatCode>#,##0</c:formatCode>
                <c:ptCount val="14"/>
                <c:pt idx="0">
                  <c:v>11288.713156002876</c:v>
                </c:pt>
                <c:pt idx="1">
                  <c:v>9491.4098360655735</c:v>
                </c:pt>
                <c:pt idx="2">
                  <c:v>5884.990939226519</c:v>
                </c:pt>
                <c:pt idx="3">
                  <c:v>7843.2558139534885</c:v>
                </c:pt>
                <c:pt idx="4">
                  <c:v>12784.615384615385</c:v>
                </c:pt>
                <c:pt idx="5">
                  <c:v>8063.1713554987209</c:v>
                </c:pt>
                <c:pt idx="6">
                  <c:v>6541.3632492113566</c:v>
                </c:pt>
                <c:pt idx="7">
                  <c:v>9360.9635577516983</c:v>
                </c:pt>
                <c:pt idx="8">
                  <c:v>8005.535248041776</c:v>
                </c:pt>
                <c:pt idx="9">
                  <c:v>7102.3323615160352</c:v>
                </c:pt>
                <c:pt idx="10">
                  <c:v>10245.812310797175</c:v>
                </c:pt>
                <c:pt idx="11">
                  <c:v>6571.5348837209303</c:v>
                </c:pt>
                <c:pt idx="12">
                  <c:v>8529.0173410404623</c:v>
                </c:pt>
                <c:pt idx="13">
                  <c:v>8958.4743155952019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B0-4037-B298-C85E66310E5E}"/>
            </c:ext>
          </c:extLst>
        </c:ser>
        <c:ser>
          <c:idx val="2"/>
          <c:order val="2"/>
          <c:tx>
            <c:strRef>
              <c:f>'Tabulka č. 1'!$A$23:$P$23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val>
            <c:numRef>
              <c:f>'Tabulka č. 1'!$B$26:$O$26</c:f>
              <c:numCache>
                <c:formatCode>#,##0</c:formatCode>
                <c:ptCount val="14"/>
                <c:pt idx="0">
                  <c:v>11853.342918763479</c:v>
                </c:pt>
                <c:pt idx="1">
                  <c:v>6643.9344262295081</c:v>
                </c:pt>
                <c:pt idx="2">
                  <c:v>6256.1767955801106</c:v>
                </c:pt>
                <c:pt idx="3">
                  <c:v>5582.9175475687107</c:v>
                </c:pt>
                <c:pt idx="4">
                  <c:v>8953.8461538461543</c:v>
                </c:pt>
                <c:pt idx="5">
                  <c:v>5644.5012787723781</c:v>
                </c:pt>
                <c:pt idx="6">
                  <c:v>6868.2776025236599</c:v>
                </c:pt>
                <c:pt idx="7">
                  <c:v>9829.0302655960459</c:v>
                </c:pt>
                <c:pt idx="8">
                  <c:v>8408.4595300261099</c:v>
                </c:pt>
                <c:pt idx="9">
                  <c:v>7457.434402332362</c:v>
                </c:pt>
                <c:pt idx="10">
                  <c:v>10944.904137235117</c:v>
                </c:pt>
                <c:pt idx="11">
                  <c:v>6900</c:v>
                </c:pt>
                <c:pt idx="12">
                  <c:v>8955.6069364161849</c:v>
                </c:pt>
                <c:pt idx="13">
                  <c:v>9401.4149492463857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B0-4037-B298-C85E66310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330520"/>
        <c:axId val="226330912"/>
      </c:barChart>
      <c:catAx>
        <c:axId val="226330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220648775861104"/>
              <c:y val="0.933065033537474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6330912"/>
        <c:crosses val="autoZero"/>
        <c:auto val="1"/>
        <c:lblAlgn val="ctr"/>
        <c:lblOffset val="100"/>
        <c:noMultiLvlLbl val="0"/>
      </c:catAx>
      <c:valAx>
        <c:axId val="226330912"/>
        <c:scaling>
          <c:orientation val="minMax"/>
          <c:max val="17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</a:t>
                </a:r>
                <a:r>
                  <a:rPr lang="en-US"/>
                  <a:t>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330520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2'!$A$5:$P$5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2'!$B$6:$O$6</c:f>
              <c:numCache>
                <c:formatCode>#,##0</c:formatCode>
                <c:ptCount val="14"/>
                <c:pt idx="0">
                  <c:v>43579.109693441918</c:v>
                </c:pt>
                <c:pt idx="1">
                  <c:v>22628.640605296343</c:v>
                </c:pt>
                <c:pt idx="2">
                  <c:v>20576.459658059081</c:v>
                </c:pt>
                <c:pt idx="3">
                  <c:v>29343.561844778545</c:v>
                </c:pt>
                <c:pt idx="4">
                  <c:v>49925.85365853658</c:v>
                </c:pt>
                <c:pt idx="5">
                  <c:v>27884.991639865657</c:v>
                </c:pt>
                <c:pt idx="6">
                  <c:v>34973.276071955341</c:v>
                </c:pt>
                <c:pt idx="7">
                  <c:v>24771.559012808633</c:v>
                </c:pt>
                <c:pt idx="8">
                  <c:v>22545.559263460258</c:v>
                </c:pt>
                <c:pt idx="9">
                  <c:v>17156.207167029075</c:v>
                </c:pt>
                <c:pt idx="10">
                  <c:v>21733.014004654608</c:v>
                </c:pt>
                <c:pt idx="11">
                  <c:v>19178.668989547041</c:v>
                </c:pt>
                <c:pt idx="12">
                  <c:v>32928.828901734101</c:v>
                </c:pt>
                <c:pt idx="13">
                  <c:v>25214.896057373029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23-42C5-8377-AF996B090EF6}"/>
            </c:ext>
          </c:extLst>
        </c:ser>
        <c:ser>
          <c:idx val="1"/>
          <c:order val="1"/>
          <c:tx>
            <c:strRef>
              <c:f>'Tabulka č. 2'!$A$14:$P$14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2'!$B$15:$O$15</c:f>
              <c:numCache>
                <c:formatCode>#,##0</c:formatCode>
                <c:ptCount val="14"/>
                <c:pt idx="0">
                  <c:v>42707.598786501403</c:v>
                </c:pt>
                <c:pt idx="1">
                  <c:v>22392.048889320009</c:v>
                </c:pt>
                <c:pt idx="2">
                  <c:v>18930.342885414353</c:v>
                </c:pt>
                <c:pt idx="3">
                  <c:v>28168.164387703997</c:v>
                </c:pt>
                <c:pt idx="4">
                  <c:v>41167.224080267559</c:v>
                </c:pt>
                <c:pt idx="5">
                  <c:v>27327.373182379975</c:v>
                </c:pt>
                <c:pt idx="6">
                  <c:v>32179.434073315082</c:v>
                </c:pt>
                <c:pt idx="7">
                  <c:v>24304.117901299633</c:v>
                </c:pt>
                <c:pt idx="8">
                  <c:v>20878.595538044319</c:v>
                </c:pt>
                <c:pt idx="9">
                  <c:v>16864.715946540709</c:v>
                </c:pt>
                <c:pt idx="10">
                  <c:v>21931.731385941683</c:v>
                </c:pt>
                <c:pt idx="11">
                  <c:v>18039.001550387598</c:v>
                </c:pt>
                <c:pt idx="12">
                  <c:v>32599.817341040463</c:v>
                </c:pt>
                <c:pt idx="13">
                  <c:v>22645.58893380727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23-42C5-8377-AF996B090EF6}"/>
            </c:ext>
          </c:extLst>
        </c:ser>
        <c:ser>
          <c:idx val="2"/>
          <c:order val="2"/>
          <c:tx>
            <c:strRef>
              <c:f>'Tabulka č. 2'!$A$23:$P$23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val>
            <c:numRef>
              <c:f>'Tabulka č. 2'!$B$24:$O$24</c:f>
              <c:numCache>
                <c:formatCode>#,##0</c:formatCode>
                <c:ptCount val="14"/>
                <c:pt idx="0">
                  <c:v>44843.137640171102</c:v>
                </c:pt>
                <c:pt idx="1">
                  <c:v>20438.111941022409</c:v>
                </c:pt>
                <c:pt idx="2">
                  <c:v>19765.506676529138</c:v>
                </c:pt>
                <c:pt idx="3">
                  <c:v>26848.90698275766</c:v>
                </c:pt>
                <c:pt idx="4">
                  <c:v>38755.58528428094</c:v>
                </c:pt>
                <c:pt idx="5">
                  <c:v>25583.605237015094</c:v>
                </c:pt>
                <c:pt idx="6">
                  <c:v>33791.311403491767</c:v>
                </c:pt>
                <c:pt idx="7">
                  <c:v>25519.443535205268</c:v>
                </c:pt>
                <c:pt idx="8">
                  <c:v>21993.705014635623</c:v>
                </c:pt>
                <c:pt idx="9">
                  <c:v>17708.037348419704</c:v>
                </c:pt>
                <c:pt idx="10">
                  <c:v>23328.626680587717</c:v>
                </c:pt>
                <c:pt idx="11">
                  <c:v>18940.8</c:v>
                </c:pt>
                <c:pt idx="12">
                  <c:v>34230.00693641619</c:v>
                </c:pt>
                <c:pt idx="13">
                  <c:v>24048.485570093238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23-42C5-8377-AF996B090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331696"/>
        <c:axId val="226332088"/>
      </c:barChart>
      <c:catAx>
        <c:axId val="226331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5175683189598109"/>
              <c:y val="0.933065033537474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6332088"/>
        <c:crosses val="autoZero"/>
        <c:auto val="1"/>
        <c:lblAlgn val="ctr"/>
        <c:lblOffset val="100"/>
        <c:noMultiLvlLbl val="0"/>
      </c:catAx>
      <c:valAx>
        <c:axId val="226332088"/>
        <c:scaling>
          <c:orientation val="minMax"/>
          <c:min val="1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331696"/>
        <c:crosses val="autoZero"/>
        <c:crossBetween val="between"/>
        <c:majorUnit val="2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2'!$A$5:$P$5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2'!$B$7:$O$7</c:f>
              <c:numCache>
                <c:formatCode>#,##0</c:formatCode>
                <c:ptCount val="14"/>
                <c:pt idx="0">
                  <c:v>32060.058651026393</c:v>
                </c:pt>
                <c:pt idx="1">
                  <c:v>13137.23076923077</c:v>
                </c:pt>
                <c:pt idx="2">
                  <c:v>14179.730376291123</c:v>
                </c:pt>
                <c:pt idx="3">
                  <c:v>20739.861844778545</c:v>
                </c:pt>
                <c:pt idx="4">
                  <c:v>33360</c:v>
                </c:pt>
                <c:pt idx="5">
                  <c:v>19657.242279251848</c:v>
                </c:pt>
                <c:pt idx="6">
                  <c:v>27261.956249908879</c:v>
                </c:pt>
                <c:pt idx="7">
                  <c:v>14943.154343547934</c:v>
                </c:pt>
                <c:pt idx="8">
                  <c:v>13121.944805628933</c:v>
                </c:pt>
                <c:pt idx="9">
                  <c:v>9931.1342807316978</c:v>
                </c:pt>
                <c:pt idx="10">
                  <c:v>11712.832369942196</c:v>
                </c:pt>
                <c:pt idx="11">
                  <c:v>12286.571428571429</c:v>
                </c:pt>
                <c:pt idx="12">
                  <c:v>24313.8</c:v>
                </c:pt>
                <c:pt idx="13">
                  <c:v>15362.392674423094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1D-46BA-90E7-ECA105238057}"/>
            </c:ext>
          </c:extLst>
        </c:ser>
        <c:ser>
          <c:idx val="1"/>
          <c:order val="1"/>
          <c:tx>
            <c:strRef>
              <c:f>'Tabulka č. 2'!$A$14:$P$14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2'!$B$16:$O$16</c:f>
              <c:numCache>
                <c:formatCode>#,##0</c:formatCode>
                <c:ptCount val="14"/>
                <c:pt idx="0">
                  <c:v>31418.885630498531</c:v>
                </c:pt>
                <c:pt idx="1">
                  <c:v>12900.639053254437</c:v>
                </c:pt>
                <c:pt idx="2">
                  <c:v>13045.351946187833</c:v>
                </c:pt>
                <c:pt idx="3">
                  <c:v>20324.908573750508</c:v>
                </c:pt>
                <c:pt idx="4">
                  <c:v>28382.608695652172</c:v>
                </c:pt>
                <c:pt idx="5">
                  <c:v>19264.201826881254</c:v>
                </c:pt>
                <c:pt idx="6">
                  <c:v>25638.070824103725</c:v>
                </c:pt>
                <c:pt idx="7">
                  <c:v>14943.154343547934</c:v>
                </c:pt>
                <c:pt idx="8">
                  <c:v>12873.060290002542</c:v>
                </c:pt>
                <c:pt idx="9">
                  <c:v>9762.3835850246742</c:v>
                </c:pt>
                <c:pt idx="10">
                  <c:v>11685.919075144509</c:v>
                </c:pt>
                <c:pt idx="11">
                  <c:v>11467.466666666667</c:v>
                </c:pt>
                <c:pt idx="12">
                  <c:v>24070.799999999999</c:v>
                </c:pt>
                <c:pt idx="13">
                  <c:v>13687.114618212068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1D-46BA-90E7-ECA105238057}"/>
            </c:ext>
          </c:extLst>
        </c:ser>
        <c:ser>
          <c:idx val="2"/>
          <c:order val="2"/>
          <c:tx>
            <c:strRef>
              <c:f>'Tabulka č. 2'!$A$23:$P$23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val>
            <c:numRef>
              <c:f>'Tabulka č. 2'!$B$25:$O$25</c:f>
              <c:numCache>
                <c:formatCode>#,##0</c:formatCode>
                <c:ptCount val="14"/>
                <c:pt idx="0">
                  <c:v>32989.794721407627</c:v>
                </c:pt>
                <c:pt idx="1">
                  <c:v>13794.1775147929</c:v>
                </c:pt>
                <c:pt idx="2">
                  <c:v>13509.329880949028</c:v>
                </c:pt>
                <c:pt idx="3">
                  <c:v>21265.989435188949</c:v>
                </c:pt>
                <c:pt idx="4">
                  <c:v>29801.739130434784</c:v>
                </c:pt>
                <c:pt idx="5">
                  <c:v>19939.103958242715</c:v>
                </c:pt>
                <c:pt idx="6">
                  <c:v>26923.033800968111</c:v>
                </c:pt>
                <c:pt idx="7">
                  <c:v>15690.413269609222</c:v>
                </c:pt>
                <c:pt idx="8">
                  <c:v>13585.245484609513</c:v>
                </c:pt>
                <c:pt idx="9">
                  <c:v>10250.602946087343</c:v>
                </c:pt>
                <c:pt idx="10">
                  <c:v>12383.722543352602</c:v>
                </c:pt>
                <c:pt idx="11">
                  <c:v>12040.8</c:v>
                </c:pt>
                <c:pt idx="12">
                  <c:v>25274.400000000001</c:v>
                </c:pt>
                <c:pt idx="13">
                  <c:v>14647.070620846853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1D-46BA-90E7-ECA105238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333264"/>
        <c:axId val="226332872"/>
      </c:barChart>
      <c:catAx>
        <c:axId val="226333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4915007324964146"/>
              <c:y val="0.933065033537474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6332872"/>
        <c:crosses val="autoZero"/>
        <c:auto val="1"/>
        <c:lblAlgn val="ctr"/>
        <c:lblOffset val="100"/>
        <c:noMultiLvlLbl val="0"/>
      </c:catAx>
      <c:valAx>
        <c:axId val="226332872"/>
        <c:scaling>
          <c:orientation val="minMax"/>
          <c:min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333264"/>
        <c:crosses val="autoZero"/>
        <c:crossBetween val="between"/>
        <c:majorUnit val="2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2'!$A$5:$P$5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2'!$B$8:$O$8</c:f>
              <c:numCache>
                <c:formatCode>#,##0</c:formatCode>
                <c:ptCount val="14"/>
                <c:pt idx="0">
                  <c:v>11519.051042415529</c:v>
                </c:pt>
                <c:pt idx="1">
                  <c:v>9491.4098360655735</c:v>
                </c:pt>
                <c:pt idx="2">
                  <c:v>6396.7292817679554</c:v>
                </c:pt>
                <c:pt idx="3">
                  <c:v>8603.7000000000007</c:v>
                </c:pt>
                <c:pt idx="4">
                  <c:v>16565.853658536584</c:v>
                </c:pt>
                <c:pt idx="5">
                  <c:v>8227.7493606138105</c:v>
                </c:pt>
                <c:pt idx="6">
                  <c:v>7711.3198220464647</c:v>
                </c:pt>
                <c:pt idx="7">
                  <c:v>9828.4046692607008</c:v>
                </c:pt>
                <c:pt idx="8">
                  <c:v>9423.6144578313251</c:v>
                </c:pt>
                <c:pt idx="9">
                  <c:v>7225.0728862973765</c:v>
                </c:pt>
                <c:pt idx="10">
                  <c:v>10020.181634712411</c:v>
                </c:pt>
                <c:pt idx="11">
                  <c:v>6892.0975609756097</c:v>
                </c:pt>
                <c:pt idx="12">
                  <c:v>8615.0289017341038</c:v>
                </c:pt>
                <c:pt idx="13">
                  <c:v>9852.5033829499334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09-4DD2-98C3-AC768D83C3F5}"/>
            </c:ext>
          </c:extLst>
        </c:ser>
        <c:ser>
          <c:idx val="1"/>
          <c:order val="1"/>
          <c:tx>
            <c:strRef>
              <c:f>'Tabulka č. 2'!$A$14:$P$14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2'!$B$17:$O$17</c:f>
              <c:numCache>
                <c:formatCode>#,##0</c:formatCode>
                <c:ptCount val="14"/>
                <c:pt idx="0">
                  <c:v>11288.713156002876</c:v>
                </c:pt>
                <c:pt idx="1">
                  <c:v>9491.4098360655735</c:v>
                </c:pt>
                <c:pt idx="2">
                  <c:v>5884.990939226519</c:v>
                </c:pt>
                <c:pt idx="3">
                  <c:v>7843.2558139534885</c:v>
                </c:pt>
                <c:pt idx="4">
                  <c:v>12784.615384615385</c:v>
                </c:pt>
                <c:pt idx="5">
                  <c:v>8063.1713554987209</c:v>
                </c:pt>
                <c:pt idx="6">
                  <c:v>6541.3632492113566</c:v>
                </c:pt>
                <c:pt idx="7">
                  <c:v>9360.9635577516983</c:v>
                </c:pt>
                <c:pt idx="8">
                  <c:v>8005.535248041776</c:v>
                </c:pt>
                <c:pt idx="9">
                  <c:v>7102.3323615160352</c:v>
                </c:pt>
                <c:pt idx="10">
                  <c:v>10245.812310797175</c:v>
                </c:pt>
                <c:pt idx="11">
                  <c:v>6571.5348837209303</c:v>
                </c:pt>
                <c:pt idx="12">
                  <c:v>8529.0173410404623</c:v>
                </c:pt>
                <c:pt idx="13">
                  <c:v>8958.4743155952019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09-4DD2-98C3-AC768D83C3F5}"/>
            </c:ext>
          </c:extLst>
        </c:ser>
        <c:ser>
          <c:idx val="2"/>
          <c:order val="2"/>
          <c:tx>
            <c:strRef>
              <c:f>'Tabulka č. 2'!$A$23:$P$23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val>
            <c:numRef>
              <c:f>'Tabulka č. 2'!$B$26:$O$26</c:f>
              <c:numCache>
                <c:formatCode>#,##0</c:formatCode>
                <c:ptCount val="14"/>
                <c:pt idx="0">
                  <c:v>11853.342918763479</c:v>
                </c:pt>
                <c:pt idx="1">
                  <c:v>6643.9344262295081</c:v>
                </c:pt>
                <c:pt idx="2">
                  <c:v>6256.1767955801106</c:v>
                </c:pt>
                <c:pt idx="3">
                  <c:v>5582.9175475687107</c:v>
                </c:pt>
                <c:pt idx="4">
                  <c:v>8953.8461538461543</c:v>
                </c:pt>
                <c:pt idx="5">
                  <c:v>5644.5012787723781</c:v>
                </c:pt>
                <c:pt idx="6">
                  <c:v>6868.2776025236599</c:v>
                </c:pt>
                <c:pt idx="7">
                  <c:v>9829.0302655960459</c:v>
                </c:pt>
                <c:pt idx="8">
                  <c:v>8408.4595300261099</c:v>
                </c:pt>
                <c:pt idx="9">
                  <c:v>7457.434402332362</c:v>
                </c:pt>
                <c:pt idx="10">
                  <c:v>10944.904137235117</c:v>
                </c:pt>
                <c:pt idx="11">
                  <c:v>6900</c:v>
                </c:pt>
                <c:pt idx="12">
                  <c:v>8955.6069364161849</c:v>
                </c:pt>
                <c:pt idx="13">
                  <c:v>9401.4149492463857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09-4DD2-98C3-AC768D83C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333656"/>
        <c:axId val="226049096"/>
      </c:barChart>
      <c:catAx>
        <c:axId val="226333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5306018817180588"/>
              <c:y val="0.9356193119538218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6049096"/>
        <c:crosses val="autoZero"/>
        <c:auto val="1"/>
        <c:lblAlgn val="ctr"/>
        <c:lblOffset val="100"/>
        <c:noMultiLvlLbl val="0"/>
      </c:catAx>
      <c:valAx>
        <c:axId val="226049096"/>
        <c:scaling>
          <c:orientation val="minMax"/>
          <c:max val="17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</a:t>
                </a:r>
                <a:r>
                  <a:rPr lang="en-US"/>
                  <a:t>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333656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3'!$A$5:$P$5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3'!$B$6:$O$6</c:f>
              <c:numCache>
                <c:formatCode>#,##0</c:formatCode>
                <c:ptCount val="14"/>
                <c:pt idx="0">
                  <c:v>43579.109693441918</c:v>
                </c:pt>
                <c:pt idx="1">
                  <c:v>22178.221264637003</c:v>
                </c:pt>
                <c:pt idx="2">
                  <c:v>18564.104595732053</c:v>
                </c:pt>
                <c:pt idx="3">
                  <c:v>28922.489808917198</c:v>
                </c:pt>
                <c:pt idx="4">
                  <c:v>49925.85365853658</c:v>
                </c:pt>
                <c:pt idx="5">
                  <c:v>27884.991639865657</c:v>
                </c:pt>
                <c:pt idx="6">
                  <c:v>32283.07195634372</c:v>
                </c:pt>
                <c:pt idx="7">
                  <c:v>23271.196778517151</c:v>
                </c:pt>
                <c:pt idx="8">
                  <c:v>22545.559263460258</c:v>
                </c:pt>
                <c:pt idx="9">
                  <c:v>15990.842192644399</c:v>
                </c:pt>
                <c:pt idx="10">
                  <c:v>20172.08544232764</c:v>
                </c:pt>
                <c:pt idx="11">
                  <c:v>17735.468016953753</c:v>
                </c:pt>
                <c:pt idx="12">
                  <c:v>32928.828901734101</c:v>
                </c:pt>
                <c:pt idx="13">
                  <c:v>24602.010740589762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3F-442F-8D60-42339B2BB725}"/>
            </c:ext>
          </c:extLst>
        </c:ser>
        <c:ser>
          <c:idx val="1"/>
          <c:order val="1"/>
          <c:tx>
            <c:strRef>
              <c:f>'Tabulka č. 3'!$A$14:$P$14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3'!$B$15:$O$15</c:f>
              <c:numCache>
                <c:formatCode>#,##0</c:formatCode>
                <c:ptCount val="14"/>
                <c:pt idx="0">
                  <c:v>42707.598786501403</c:v>
                </c:pt>
                <c:pt idx="1">
                  <c:v>21949.741264636999</c:v>
                </c:pt>
                <c:pt idx="2">
                  <c:v>17078.97622807349</c:v>
                </c:pt>
                <c:pt idx="3">
                  <c:v>27755.516960450303</c:v>
                </c:pt>
                <c:pt idx="4">
                  <c:v>38896.615384615383</c:v>
                </c:pt>
                <c:pt idx="5">
                  <c:v>27327.373182379975</c:v>
                </c:pt>
                <c:pt idx="6">
                  <c:v>29804.902762764978</c:v>
                </c:pt>
                <c:pt idx="7">
                  <c:v>22803.755667008147</c:v>
                </c:pt>
                <c:pt idx="8">
                  <c:v>20878.595538044319</c:v>
                </c:pt>
                <c:pt idx="9">
                  <c:v>15719.15295495286</c:v>
                </c:pt>
                <c:pt idx="10">
                  <c:v>20374.389465105793</c:v>
                </c:pt>
                <c:pt idx="11">
                  <c:v>16693.857363124618</c:v>
                </c:pt>
                <c:pt idx="12">
                  <c:v>32599.817341040463</c:v>
                </c:pt>
                <c:pt idx="13">
                  <c:v>22099.539125264229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3F-442F-8D60-42339B2BB725}"/>
            </c:ext>
          </c:extLst>
        </c:ser>
        <c:ser>
          <c:idx val="2"/>
          <c:order val="2"/>
          <c:tx>
            <c:strRef>
              <c:f>'Tabulka č. 3'!$A$23:$P$23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val>
            <c:numRef>
              <c:f>'Tabulka č. 3'!$B$24:$O$24</c:f>
              <c:numCache>
                <c:formatCode>#,##0</c:formatCode>
                <c:ptCount val="14"/>
                <c:pt idx="0">
                  <c:v>44843.137640171102</c:v>
                </c:pt>
                <c:pt idx="1">
                  <c:v>19965.168711943792</c:v>
                </c:pt>
                <c:pt idx="2">
                  <c:v>17848.293326687981</c:v>
                </c:pt>
                <c:pt idx="3">
                  <c:v>26417.153216358518</c:v>
                </c:pt>
                <c:pt idx="4">
                  <c:v>36371.446153846155</c:v>
                </c:pt>
                <c:pt idx="5">
                  <c:v>25583.605237015094</c:v>
                </c:pt>
                <c:pt idx="6">
                  <c:v>31297.770170455864</c:v>
                </c:pt>
                <c:pt idx="7">
                  <c:v>23944.053027356291</c:v>
                </c:pt>
                <c:pt idx="8">
                  <c:v>21993.705014635623</c:v>
                </c:pt>
                <c:pt idx="9">
                  <c:v>16505.184451457928</c:v>
                </c:pt>
                <c:pt idx="10">
                  <c:v>21678.290910782212</c:v>
                </c:pt>
                <c:pt idx="11">
                  <c:v>17528.403295409968</c:v>
                </c:pt>
                <c:pt idx="12">
                  <c:v>34230.00693641619</c:v>
                </c:pt>
                <c:pt idx="13">
                  <c:v>23464.138150543782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3F-442F-8D60-42339B2BB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049880"/>
        <c:axId val="226050272"/>
      </c:barChart>
      <c:catAx>
        <c:axId val="226049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465434067926824"/>
              <c:y val="0.9356193119538218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6050272"/>
        <c:crosses val="autoZero"/>
        <c:auto val="1"/>
        <c:lblAlgn val="ctr"/>
        <c:lblOffset val="100"/>
        <c:noMultiLvlLbl val="0"/>
      </c:catAx>
      <c:valAx>
        <c:axId val="226050272"/>
        <c:scaling>
          <c:orientation val="minMax"/>
          <c:min val="1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049880"/>
        <c:crosses val="autoZero"/>
        <c:crossBetween val="between"/>
        <c:majorUnit val="2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3'!$A$5:$P$5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3'!$B$7:$O$7</c:f>
              <c:numCache>
                <c:formatCode>#,##0</c:formatCode>
                <c:ptCount val="14"/>
                <c:pt idx="0">
                  <c:v>32060.058651026393</c:v>
                </c:pt>
                <c:pt idx="1">
                  <c:v>12686.811428571429</c:v>
                </c:pt>
                <c:pt idx="2">
                  <c:v>12167.375313964099</c:v>
                </c:pt>
                <c:pt idx="3">
                  <c:v>20318.789808917198</c:v>
                </c:pt>
                <c:pt idx="4">
                  <c:v>33360</c:v>
                </c:pt>
                <c:pt idx="5">
                  <c:v>19657.242279251848</c:v>
                </c:pt>
                <c:pt idx="6">
                  <c:v>24571.752134297254</c:v>
                </c:pt>
                <c:pt idx="7">
                  <c:v>13442.79210925645</c:v>
                </c:pt>
                <c:pt idx="8">
                  <c:v>13121.944805628933</c:v>
                </c:pt>
                <c:pt idx="9">
                  <c:v>8765.7693063470233</c:v>
                </c:pt>
                <c:pt idx="10">
                  <c:v>10151.90380761523</c:v>
                </c:pt>
                <c:pt idx="11">
                  <c:v>10843.370455978145</c:v>
                </c:pt>
                <c:pt idx="12">
                  <c:v>24313.8</c:v>
                </c:pt>
                <c:pt idx="13">
                  <c:v>14749.507357639828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1-48CE-B034-CC7D457B9F39}"/>
            </c:ext>
          </c:extLst>
        </c:ser>
        <c:ser>
          <c:idx val="1"/>
          <c:order val="1"/>
          <c:tx>
            <c:strRef>
              <c:f>'Tabulka č. 3'!$A$14:$P$14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3'!$B$16:$O$16</c:f>
              <c:numCache>
                <c:formatCode>#,##0</c:formatCode>
                <c:ptCount val="14"/>
                <c:pt idx="0">
                  <c:v>31418.885630498531</c:v>
                </c:pt>
                <c:pt idx="1">
                  <c:v>12458.331428571428</c:v>
                </c:pt>
                <c:pt idx="2">
                  <c:v>11193.98528884697</c:v>
                </c:pt>
                <c:pt idx="3">
                  <c:v>19912.261146496814</c:v>
                </c:pt>
                <c:pt idx="4">
                  <c:v>26112</c:v>
                </c:pt>
                <c:pt idx="5">
                  <c:v>19264.201826881254</c:v>
                </c:pt>
                <c:pt idx="6">
                  <c:v>23263.53951355362</c:v>
                </c:pt>
                <c:pt idx="7">
                  <c:v>13442.79210925645</c:v>
                </c:pt>
                <c:pt idx="8">
                  <c:v>12873.060290002542</c:v>
                </c:pt>
                <c:pt idx="9">
                  <c:v>8616.8205934368252</c:v>
                </c:pt>
                <c:pt idx="10">
                  <c:v>10128.577154308618</c:v>
                </c:pt>
                <c:pt idx="11">
                  <c:v>10122.322479403689</c:v>
                </c:pt>
                <c:pt idx="12">
                  <c:v>24070.799999999999</c:v>
                </c:pt>
                <c:pt idx="13">
                  <c:v>13141.064809669026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01-48CE-B034-CC7D457B9F39}"/>
            </c:ext>
          </c:extLst>
        </c:ser>
        <c:ser>
          <c:idx val="2"/>
          <c:order val="2"/>
          <c:tx>
            <c:strRef>
              <c:f>'Tabulka č. 3'!$A$23:$P$23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val>
            <c:numRef>
              <c:f>'Tabulka č. 3'!$B$25:$O$25</c:f>
              <c:numCache>
                <c:formatCode>#,##0</c:formatCode>
                <c:ptCount val="14"/>
                <c:pt idx="0">
                  <c:v>32989.794721407627</c:v>
                </c:pt>
                <c:pt idx="1">
                  <c:v>13321.234285714285</c:v>
                </c:pt>
                <c:pt idx="2">
                  <c:v>11592.116531107871</c:v>
                </c:pt>
                <c:pt idx="3">
                  <c:v>20834.235668789806</c:v>
                </c:pt>
                <c:pt idx="4">
                  <c:v>27417.599999999999</c:v>
                </c:pt>
                <c:pt idx="5">
                  <c:v>19939.103958242715</c:v>
                </c:pt>
                <c:pt idx="6">
                  <c:v>24429.492567932204</c:v>
                </c:pt>
                <c:pt idx="7">
                  <c:v>14115.022761760243</c:v>
                </c:pt>
                <c:pt idx="8">
                  <c:v>13585.245484609513</c:v>
                </c:pt>
                <c:pt idx="9">
                  <c:v>9047.7500491255651</c:v>
                </c:pt>
                <c:pt idx="10">
                  <c:v>10733.386773547094</c:v>
                </c:pt>
                <c:pt idx="11">
                  <c:v>10628.403295409966</c:v>
                </c:pt>
                <c:pt idx="12">
                  <c:v>25274.400000000001</c:v>
                </c:pt>
                <c:pt idx="13">
                  <c:v>14062.723201297396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01-48CE-B034-CC7D457B9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051056"/>
        <c:axId val="226051448"/>
      </c:barChart>
      <c:catAx>
        <c:axId val="226051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45240004823444"/>
              <c:y val="0.9356193119538218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6051448"/>
        <c:crosses val="autoZero"/>
        <c:auto val="1"/>
        <c:lblAlgn val="ctr"/>
        <c:lblOffset val="100"/>
        <c:noMultiLvlLbl val="0"/>
      </c:catAx>
      <c:valAx>
        <c:axId val="226051448"/>
        <c:scaling>
          <c:orientation val="minMax"/>
          <c:min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051056"/>
        <c:crosses val="autoZero"/>
        <c:crossBetween val="between"/>
        <c:majorUnit val="2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3'!$A$5:$P$5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3'!$B$8:$O$8</c:f>
              <c:numCache>
                <c:formatCode>#,##0</c:formatCode>
                <c:ptCount val="14"/>
                <c:pt idx="0">
                  <c:v>11519.051042415529</c:v>
                </c:pt>
                <c:pt idx="1">
                  <c:v>9491.4098360655735</c:v>
                </c:pt>
                <c:pt idx="2">
                  <c:v>6396.7292817679554</c:v>
                </c:pt>
                <c:pt idx="3">
                  <c:v>8603.7000000000007</c:v>
                </c:pt>
                <c:pt idx="4">
                  <c:v>16565.853658536584</c:v>
                </c:pt>
                <c:pt idx="5">
                  <c:v>8227.7493606138105</c:v>
                </c:pt>
                <c:pt idx="6">
                  <c:v>7711.3198220464647</c:v>
                </c:pt>
                <c:pt idx="7">
                  <c:v>9828.4046692607008</c:v>
                </c:pt>
                <c:pt idx="8">
                  <c:v>9423.6144578313251</c:v>
                </c:pt>
                <c:pt idx="9">
                  <c:v>7225.0728862973765</c:v>
                </c:pt>
                <c:pt idx="10">
                  <c:v>10020.181634712411</c:v>
                </c:pt>
                <c:pt idx="11">
                  <c:v>6892.0975609756097</c:v>
                </c:pt>
                <c:pt idx="12">
                  <c:v>8615.0289017341038</c:v>
                </c:pt>
                <c:pt idx="13">
                  <c:v>9852.5033829499334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1D-481E-A304-45459F173E79}"/>
            </c:ext>
          </c:extLst>
        </c:ser>
        <c:ser>
          <c:idx val="1"/>
          <c:order val="1"/>
          <c:tx>
            <c:strRef>
              <c:f>'Tabulka č. 3'!$A$14:$P$14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3'!$B$17:$O$17</c:f>
              <c:numCache>
                <c:formatCode>#,##0</c:formatCode>
                <c:ptCount val="14"/>
                <c:pt idx="0">
                  <c:v>11288.713156002876</c:v>
                </c:pt>
                <c:pt idx="1">
                  <c:v>9491.4098360655735</c:v>
                </c:pt>
                <c:pt idx="2">
                  <c:v>5884.990939226519</c:v>
                </c:pt>
                <c:pt idx="3">
                  <c:v>7843.2558139534885</c:v>
                </c:pt>
                <c:pt idx="4">
                  <c:v>12784.615384615385</c:v>
                </c:pt>
                <c:pt idx="5">
                  <c:v>8063.1713554987209</c:v>
                </c:pt>
                <c:pt idx="6">
                  <c:v>6541.3632492113566</c:v>
                </c:pt>
                <c:pt idx="7">
                  <c:v>9360.9635577516983</c:v>
                </c:pt>
                <c:pt idx="8">
                  <c:v>8005.535248041776</c:v>
                </c:pt>
                <c:pt idx="9">
                  <c:v>7102.3323615160352</c:v>
                </c:pt>
                <c:pt idx="10">
                  <c:v>10245.812310797175</c:v>
                </c:pt>
                <c:pt idx="11">
                  <c:v>6571.5348837209303</c:v>
                </c:pt>
                <c:pt idx="12">
                  <c:v>8529.0173410404623</c:v>
                </c:pt>
                <c:pt idx="13">
                  <c:v>8958.4743155952019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1D-481E-A304-45459F173E79}"/>
            </c:ext>
          </c:extLst>
        </c:ser>
        <c:ser>
          <c:idx val="2"/>
          <c:order val="2"/>
          <c:tx>
            <c:strRef>
              <c:f>'Tabulka č. 3'!$A$23:$P$23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val>
            <c:numRef>
              <c:f>'Tabulka č. 3'!$B$26:$O$26</c:f>
              <c:numCache>
                <c:formatCode>#,##0</c:formatCode>
                <c:ptCount val="14"/>
                <c:pt idx="0">
                  <c:v>11853.342918763479</c:v>
                </c:pt>
                <c:pt idx="1">
                  <c:v>6643.9344262295081</c:v>
                </c:pt>
                <c:pt idx="2">
                  <c:v>6256.1767955801106</c:v>
                </c:pt>
                <c:pt idx="3">
                  <c:v>5582.9175475687107</c:v>
                </c:pt>
                <c:pt idx="4">
                  <c:v>8953.8461538461543</c:v>
                </c:pt>
                <c:pt idx="5">
                  <c:v>5644.5012787723781</c:v>
                </c:pt>
                <c:pt idx="6">
                  <c:v>6868.2776025236599</c:v>
                </c:pt>
                <c:pt idx="7">
                  <c:v>9829.0302655960459</c:v>
                </c:pt>
                <c:pt idx="8">
                  <c:v>8408.4595300261099</c:v>
                </c:pt>
                <c:pt idx="9">
                  <c:v>7457.434402332362</c:v>
                </c:pt>
                <c:pt idx="10">
                  <c:v>10944.904137235117</c:v>
                </c:pt>
                <c:pt idx="11">
                  <c:v>6900</c:v>
                </c:pt>
                <c:pt idx="12">
                  <c:v>8955.6069364161849</c:v>
                </c:pt>
                <c:pt idx="13">
                  <c:v>9401.4149492463857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1D-481E-A304-45459F173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052232"/>
        <c:axId val="226844592"/>
      </c:barChart>
      <c:catAx>
        <c:axId val="226052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49756128699351"/>
              <c:y val="0.933065033537474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6844592"/>
        <c:crosses val="autoZero"/>
        <c:auto val="1"/>
        <c:lblAlgn val="ctr"/>
        <c:lblOffset val="100"/>
        <c:noMultiLvlLbl val="0"/>
      </c:catAx>
      <c:valAx>
        <c:axId val="226844592"/>
        <c:scaling>
          <c:orientation val="minMax"/>
          <c:max val="17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</a:t>
                </a:r>
                <a:r>
                  <a:rPr lang="en-US"/>
                  <a:t>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052232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15</xdr:col>
      <xdr:colOff>600074</xdr:colOff>
      <xdr:row>29</xdr:row>
      <xdr:rowOff>19050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15</xdr:col>
      <xdr:colOff>600075</xdr:colOff>
      <xdr:row>56</xdr:row>
      <xdr:rowOff>19050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15</xdr:col>
      <xdr:colOff>600074</xdr:colOff>
      <xdr:row>83</xdr:row>
      <xdr:rowOff>19050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15</xdr:col>
      <xdr:colOff>600074</xdr:colOff>
      <xdr:row>29</xdr:row>
      <xdr:rowOff>19050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15</xdr:col>
      <xdr:colOff>600075</xdr:colOff>
      <xdr:row>56</xdr:row>
      <xdr:rowOff>19050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15</xdr:col>
      <xdr:colOff>600074</xdr:colOff>
      <xdr:row>83</xdr:row>
      <xdr:rowOff>19050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15</xdr:col>
      <xdr:colOff>600074</xdr:colOff>
      <xdr:row>29</xdr:row>
      <xdr:rowOff>19050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15</xdr:col>
      <xdr:colOff>600075</xdr:colOff>
      <xdr:row>56</xdr:row>
      <xdr:rowOff>19050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15</xdr:col>
      <xdr:colOff>600074</xdr:colOff>
      <xdr:row>83</xdr:row>
      <xdr:rowOff>19050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15</xdr:col>
      <xdr:colOff>600074</xdr:colOff>
      <xdr:row>29</xdr:row>
      <xdr:rowOff>19050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15</xdr:col>
      <xdr:colOff>600075</xdr:colOff>
      <xdr:row>56</xdr:row>
      <xdr:rowOff>19050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15</xdr:col>
      <xdr:colOff>600074</xdr:colOff>
      <xdr:row>83</xdr:row>
      <xdr:rowOff>19050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1:A47"/>
  <sheetViews>
    <sheetView tabSelected="1" zoomScale="80" zoomScaleNormal="80" workbookViewId="0">
      <selection activeCell="A10" sqref="A10"/>
    </sheetView>
  </sheetViews>
  <sheetFormatPr defaultRowHeight="15" x14ac:dyDescent="0.25"/>
  <cols>
    <col min="1" max="1" width="83.85546875" style="8" customWidth="1"/>
    <col min="2" max="2" width="9.140625" customWidth="1"/>
  </cols>
  <sheetData>
    <row r="1" spans="1:1" x14ac:dyDescent="0.25">
      <c r="A1" s="46"/>
    </row>
    <row r="2" spans="1:1" x14ac:dyDescent="0.25">
      <c r="A2" s="46" t="s">
        <v>40</v>
      </c>
    </row>
    <row r="15" spans="1:1" ht="36" x14ac:dyDescent="0.55000000000000004">
      <c r="A15" s="5" t="s">
        <v>20</v>
      </c>
    </row>
    <row r="19" spans="1:1" ht="18.75" x14ac:dyDescent="0.3">
      <c r="A19" s="6" t="s">
        <v>28</v>
      </c>
    </row>
    <row r="21" spans="1:1" ht="18.75" x14ac:dyDescent="0.3">
      <c r="A21" s="6" t="s">
        <v>31</v>
      </c>
    </row>
    <row r="45" spans="1:1" x14ac:dyDescent="0.25">
      <c r="A45" s="7" t="s">
        <v>13</v>
      </c>
    </row>
    <row r="46" spans="1:1" x14ac:dyDescent="0.25">
      <c r="A46" s="8" t="s">
        <v>14</v>
      </c>
    </row>
    <row r="47" spans="1:1" x14ac:dyDescent="0.25">
      <c r="A47" s="8" t="s">
        <v>35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  <pageSetUpPr fitToPage="1"/>
  </sheetPr>
  <dimension ref="A1:P3"/>
  <sheetViews>
    <sheetView topLeftCell="M1" zoomScaleNormal="100" workbookViewId="0">
      <selection activeCell="U7" sqref="U7"/>
    </sheetView>
  </sheetViews>
  <sheetFormatPr defaultRowHeight="15" x14ac:dyDescent="0.25"/>
  <sheetData>
    <row r="1" spans="1:16" ht="18.75" x14ac:dyDescent="0.3">
      <c r="B1" s="76" t="s">
        <v>36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23"/>
    </row>
    <row r="2" spans="1:16" ht="15.75" x14ac:dyDescent="0.25">
      <c r="A2" s="10"/>
      <c r="B2" s="77" t="str">
        <f>'Tabulka č. 1'!B2:O2</f>
        <v>pro 50 ubytovaných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10"/>
    </row>
    <row r="3" spans="1:16" ht="15.75" x14ac:dyDescent="0.25">
      <c r="A3" s="10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10"/>
    </row>
  </sheetData>
  <mergeCells count="2">
    <mergeCell ref="B1:O1"/>
    <mergeCell ref="B2:O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9" orientation="portrait" r:id="rId1"/>
  <headerFooter>
    <oddHeader>&amp;LČ.j.: MSMT-21301/2025-1&amp;RPříloha č. 16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  <pageSetUpPr fitToPage="1"/>
  </sheetPr>
  <dimension ref="A1:P3"/>
  <sheetViews>
    <sheetView topLeftCell="K23" zoomScaleNormal="100" workbookViewId="0">
      <selection activeCell="S41" sqref="S41"/>
    </sheetView>
  </sheetViews>
  <sheetFormatPr defaultRowHeight="15" x14ac:dyDescent="0.25"/>
  <sheetData>
    <row r="1" spans="1:16" ht="18.75" x14ac:dyDescent="0.3">
      <c r="B1" s="76" t="str">
        <f>'Graf č. 1'!B1:O1</f>
        <v>Krajské normativy MP, MPP a MPN - domovy mládeže VOŠ v letech 2023 - 2025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23"/>
    </row>
    <row r="2" spans="1:16" ht="15.75" x14ac:dyDescent="0.25">
      <c r="A2" s="10"/>
      <c r="B2" s="77" t="str">
        <f>'Tabulka č. 2'!B2:O2</f>
        <v>pro 100 ubytovaných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10"/>
    </row>
    <row r="3" spans="1:16" ht="15.75" x14ac:dyDescent="0.25">
      <c r="A3" s="10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10"/>
    </row>
  </sheetData>
  <mergeCells count="2">
    <mergeCell ref="B1:O1"/>
    <mergeCell ref="B2:O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9" orientation="portrait" r:id="rId1"/>
  <headerFooter>
    <oddHeader>&amp;LČ.j.: MSMT-21301/2025-1&amp;RPříloha č. 16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  <pageSetUpPr fitToPage="1"/>
  </sheetPr>
  <dimension ref="A1:P3"/>
  <sheetViews>
    <sheetView topLeftCell="K23" zoomScaleNormal="100" workbookViewId="0">
      <selection activeCell="S41" sqref="S41"/>
    </sheetView>
  </sheetViews>
  <sheetFormatPr defaultRowHeight="15" x14ac:dyDescent="0.25"/>
  <sheetData>
    <row r="1" spans="1:16" ht="18.75" x14ac:dyDescent="0.3">
      <c r="B1" s="76" t="str">
        <f>'Graf č. 1'!B1:O1</f>
        <v>Krajské normativy MP, MPP a MPN - domovy mládeže VOŠ v letech 2023 - 2025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23"/>
    </row>
    <row r="2" spans="1:16" ht="15.75" x14ac:dyDescent="0.25">
      <c r="A2" s="10"/>
      <c r="B2" s="77" t="str">
        <f>'Tabulka č. 3'!B2:O2</f>
        <v>pro 150 ubytovaných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10"/>
    </row>
    <row r="3" spans="1:16" ht="15.75" x14ac:dyDescent="0.25">
      <c r="A3" s="10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10"/>
    </row>
  </sheetData>
  <mergeCells count="2">
    <mergeCell ref="B1:O1"/>
    <mergeCell ref="B2:O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9" orientation="portrait" r:id="rId1"/>
  <headerFooter>
    <oddHeader>&amp;LČ.j.: MSMT-21301/2025-1&amp;RPříloha č. 16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  <pageSetUpPr fitToPage="1"/>
  </sheetPr>
  <dimension ref="A1:P3"/>
  <sheetViews>
    <sheetView topLeftCell="K23" zoomScaleNormal="100" workbookViewId="0">
      <selection activeCell="S41" sqref="S41"/>
    </sheetView>
  </sheetViews>
  <sheetFormatPr defaultRowHeight="15" x14ac:dyDescent="0.25"/>
  <sheetData>
    <row r="1" spans="1:16" ht="18.75" x14ac:dyDescent="0.3">
      <c r="B1" s="76" t="str">
        <f>'Graf č. 1'!B1:O1</f>
        <v>Krajské normativy MP, MPP a MPN - domovy mládeže VOŠ v letech 2023 - 2025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23"/>
    </row>
    <row r="2" spans="1:16" ht="15.75" x14ac:dyDescent="0.25">
      <c r="A2" s="10"/>
      <c r="B2" s="77" t="str">
        <f>'Tabulka č. 4'!B2:O2</f>
        <v>pro 200 ubytovaných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10"/>
    </row>
    <row r="3" spans="1:16" ht="15.75" x14ac:dyDescent="0.25">
      <c r="A3" s="10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10"/>
    </row>
  </sheetData>
  <mergeCells count="2">
    <mergeCell ref="B1:O1"/>
    <mergeCell ref="B2:O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9" orientation="portrait" r:id="rId1"/>
  <headerFooter>
    <oddHeader>&amp;LČ.j.: MSMT-21301/2025-1&amp;RPříloha č. 16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  <pageSetUpPr fitToPage="1"/>
  </sheetPr>
  <dimension ref="A1:P67"/>
  <sheetViews>
    <sheetView zoomScaleNormal="100" workbookViewId="0">
      <selection activeCell="I4" sqref="I4"/>
    </sheetView>
  </sheetViews>
  <sheetFormatPr defaultRowHeight="15" x14ac:dyDescent="0.25"/>
  <cols>
    <col min="1" max="1" width="14.42578125" customWidth="1"/>
    <col min="2" max="15" width="7.7109375" customWidth="1"/>
    <col min="16" max="16" width="7.7109375" style="3" customWidth="1"/>
  </cols>
  <sheetData>
    <row r="1" spans="1:16" ht="18.75" x14ac:dyDescent="0.3">
      <c r="B1" s="76" t="s">
        <v>36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23"/>
    </row>
    <row r="2" spans="1:16" ht="15.75" x14ac:dyDescent="0.25">
      <c r="A2" s="10"/>
      <c r="B2" s="77" t="s">
        <v>21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10"/>
    </row>
    <row r="3" spans="1:16" ht="16.5" thickBot="1" x14ac:dyDescent="0.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2"/>
    </row>
    <row r="4" spans="1:16" s="4" customFormat="1" ht="81" customHeight="1" thickBot="1" x14ac:dyDescent="0.3">
      <c r="A4" s="21"/>
      <c r="B4" s="50" t="s">
        <v>0</v>
      </c>
      <c r="C4" s="50" t="s">
        <v>1</v>
      </c>
      <c r="D4" s="64" t="s">
        <v>2</v>
      </c>
      <c r="E4" s="50" t="s">
        <v>3</v>
      </c>
      <c r="F4" s="50" t="s">
        <v>4</v>
      </c>
      <c r="G4" s="50" t="s">
        <v>5</v>
      </c>
      <c r="H4" s="50" t="s">
        <v>6</v>
      </c>
      <c r="I4" s="50" t="s">
        <v>41</v>
      </c>
      <c r="J4" s="50" t="s">
        <v>7</v>
      </c>
      <c r="K4" s="50" t="s">
        <v>8</v>
      </c>
      <c r="L4" s="50" t="s">
        <v>9</v>
      </c>
      <c r="M4" s="50" t="s">
        <v>10</v>
      </c>
      <c r="N4" s="50" t="s">
        <v>11</v>
      </c>
      <c r="O4" s="50" t="s">
        <v>12</v>
      </c>
      <c r="P4" s="22" t="s">
        <v>19</v>
      </c>
    </row>
    <row r="5" spans="1:16" ht="19.5" thickBot="1" x14ac:dyDescent="0.3">
      <c r="A5" s="81" t="s">
        <v>30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3"/>
    </row>
    <row r="6" spans="1:16" x14ac:dyDescent="0.25">
      <c r="A6" s="11" t="s">
        <v>24</v>
      </c>
      <c r="B6" s="55">
        <f>(12*B11/B10)+(12*B13/B12)</f>
        <v>43579.109693441918</v>
      </c>
      <c r="C6" s="55">
        <f t="shared" ref="C6:O6" si="0">(12*C11/C10)+(12*C13/C12)</f>
        <v>27111.981264637001</v>
      </c>
      <c r="D6" s="55">
        <f t="shared" si="0"/>
        <v>26910.500764265667</v>
      </c>
      <c r="E6" s="55">
        <f t="shared" si="0"/>
        <v>30094.563157894736</v>
      </c>
      <c r="F6" s="55">
        <f t="shared" si="0"/>
        <v>49925.85365853658</v>
      </c>
      <c r="G6" s="55">
        <f t="shared" si="0"/>
        <v>33954.721921242301</v>
      </c>
      <c r="H6" s="55">
        <f t="shared" si="0"/>
        <v>42397.153029589776</v>
      </c>
      <c r="I6" s="55">
        <f t="shared" si="0"/>
        <v>28989.471720450321</v>
      </c>
      <c r="J6" s="55">
        <f t="shared" si="0"/>
        <v>22655.820308986142</v>
      </c>
      <c r="K6" s="55">
        <f t="shared" si="0"/>
        <v>20076.988760685159</v>
      </c>
      <c r="L6" s="55">
        <f t="shared" si="0"/>
        <v>25905.412114486637</v>
      </c>
      <c r="M6" s="55">
        <f t="shared" si="0"/>
        <v>22789.694603489472</v>
      </c>
      <c r="N6" s="55">
        <f t="shared" si="0"/>
        <v>32928.828901734101</v>
      </c>
      <c r="O6" s="56">
        <f t="shared" si="0"/>
        <v>26389.613140637292</v>
      </c>
      <c r="P6" s="12">
        <f t="shared" ref="P6:P13" si="1">SUMIF(B6:O6,"&gt;0")/COUNTIF(B6:O6,"&gt;0")</f>
        <v>30979.265217148357</v>
      </c>
    </row>
    <row r="7" spans="1:16" x14ac:dyDescent="0.25">
      <c r="A7" s="13" t="s">
        <v>25</v>
      </c>
      <c r="B7" s="52">
        <f>12*B11/B10</f>
        <v>32060.058651026393</v>
      </c>
      <c r="C7" s="52">
        <f t="shared" ref="C7:O7" si="2">12*C11/C10</f>
        <v>17620.571428571428</v>
      </c>
      <c r="D7" s="52">
        <f t="shared" si="2"/>
        <v>20513.771482497712</v>
      </c>
      <c r="E7" s="52">
        <f t="shared" si="2"/>
        <v>21490.863157894735</v>
      </c>
      <c r="F7" s="52">
        <f t="shared" si="2"/>
        <v>33360</v>
      </c>
      <c r="G7" s="52">
        <f t="shared" si="2"/>
        <v>25726.972560628488</v>
      </c>
      <c r="H7" s="52">
        <f t="shared" si="2"/>
        <v>34685.833207543314</v>
      </c>
      <c r="I7" s="52">
        <f t="shared" si="2"/>
        <v>19161.067051189621</v>
      </c>
      <c r="J7" s="52">
        <f t="shared" si="2"/>
        <v>13232.205851154818</v>
      </c>
      <c r="K7" s="52">
        <f t="shared" si="2"/>
        <v>12851.915874387783</v>
      </c>
      <c r="L7" s="52">
        <f t="shared" si="2"/>
        <v>15885.230479774224</v>
      </c>
      <c r="M7" s="52">
        <f t="shared" si="2"/>
        <v>15897.597042513862</v>
      </c>
      <c r="N7" s="52">
        <f t="shared" si="2"/>
        <v>24313.8</v>
      </c>
      <c r="O7" s="53">
        <f t="shared" si="2"/>
        <v>16537.109757687358</v>
      </c>
      <c r="P7" s="20">
        <f t="shared" si="1"/>
        <v>21666.928324633547</v>
      </c>
    </row>
    <row r="8" spans="1:16" x14ac:dyDescent="0.25">
      <c r="A8" s="13" t="s">
        <v>26</v>
      </c>
      <c r="B8" s="52">
        <f>12*B13/B12</f>
        <v>11519.051042415529</v>
      </c>
      <c r="C8" s="52">
        <f t="shared" ref="C8:O8" si="3">12*C13/C12</f>
        <v>9491.4098360655735</v>
      </c>
      <c r="D8" s="52">
        <f t="shared" si="3"/>
        <v>6396.7292817679554</v>
      </c>
      <c r="E8" s="52">
        <f t="shared" si="3"/>
        <v>8603.7000000000007</v>
      </c>
      <c r="F8" s="52">
        <f t="shared" si="3"/>
        <v>16565.853658536584</v>
      </c>
      <c r="G8" s="52">
        <f t="shared" si="3"/>
        <v>8227.7493606138105</v>
      </c>
      <c r="H8" s="52">
        <f t="shared" si="3"/>
        <v>7711.3198220464647</v>
      </c>
      <c r="I8" s="52">
        <f t="shared" si="3"/>
        <v>9828.4046692607008</v>
      </c>
      <c r="J8" s="52">
        <f t="shared" si="3"/>
        <v>9423.6144578313251</v>
      </c>
      <c r="K8" s="52">
        <f t="shared" si="3"/>
        <v>7225.0728862973765</v>
      </c>
      <c r="L8" s="52">
        <f t="shared" si="3"/>
        <v>10020.181634712411</v>
      </c>
      <c r="M8" s="52">
        <f t="shared" si="3"/>
        <v>6892.0975609756097</v>
      </c>
      <c r="N8" s="52">
        <f t="shared" si="3"/>
        <v>8615.0289017341038</v>
      </c>
      <c r="O8" s="53">
        <f t="shared" si="3"/>
        <v>9852.5033829499334</v>
      </c>
      <c r="P8" s="20">
        <f t="shared" si="1"/>
        <v>9312.3368925148134</v>
      </c>
    </row>
    <row r="9" spans="1:16" x14ac:dyDescent="0.25">
      <c r="A9" s="13" t="s">
        <v>27</v>
      </c>
      <c r="B9" s="1">
        <v>319</v>
      </c>
      <c r="C9" s="1">
        <v>360</v>
      </c>
      <c r="D9" s="1">
        <v>319</v>
      </c>
      <c r="E9" s="1">
        <v>341</v>
      </c>
      <c r="F9" s="1">
        <v>300</v>
      </c>
      <c r="G9" s="1">
        <v>300</v>
      </c>
      <c r="H9" s="1">
        <v>319</v>
      </c>
      <c r="I9" s="1">
        <v>300</v>
      </c>
      <c r="J9" s="1">
        <v>319</v>
      </c>
      <c r="K9" s="1">
        <v>259</v>
      </c>
      <c r="L9" s="1">
        <v>341</v>
      </c>
      <c r="M9" s="1">
        <v>318</v>
      </c>
      <c r="N9" s="1">
        <v>275</v>
      </c>
      <c r="O9" s="63">
        <v>315</v>
      </c>
      <c r="P9" s="14">
        <f t="shared" si="1"/>
        <v>313.21428571428572</v>
      </c>
    </row>
    <row r="10" spans="1:16" x14ac:dyDescent="0.25">
      <c r="A10" s="15" t="s">
        <v>15</v>
      </c>
      <c r="B10" s="73">
        <v>17.05</v>
      </c>
      <c r="C10" s="73">
        <v>31.5</v>
      </c>
      <c r="D10" s="73">
        <v>24.560086400000003</v>
      </c>
      <c r="E10" s="73">
        <v>23.75</v>
      </c>
      <c r="F10" s="73">
        <v>15</v>
      </c>
      <c r="G10" s="74">
        <v>17.565999999999999</v>
      </c>
      <c r="H10" s="73">
        <v>14.643903664091207</v>
      </c>
      <c r="I10" s="73">
        <v>27.74</v>
      </c>
      <c r="J10" s="73">
        <v>38.977628205125598</v>
      </c>
      <c r="K10" s="73">
        <v>41.652000000000001</v>
      </c>
      <c r="L10" s="73">
        <v>31.89</v>
      </c>
      <c r="M10" s="73">
        <v>32.46</v>
      </c>
      <c r="N10" s="73">
        <v>20</v>
      </c>
      <c r="O10" s="75">
        <v>32.726395841233412</v>
      </c>
      <c r="P10" s="16">
        <f t="shared" si="1"/>
        <v>26.394001007889297</v>
      </c>
    </row>
    <row r="11" spans="1:16" x14ac:dyDescent="0.25">
      <c r="A11" s="13" t="s">
        <v>16</v>
      </c>
      <c r="B11" s="68">
        <v>45552</v>
      </c>
      <c r="C11" s="68">
        <v>46254</v>
      </c>
      <c r="D11" s="68">
        <v>41985</v>
      </c>
      <c r="E11" s="68">
        <v>42534</v>
      </c>
      <c r="F11" s="68">
        <v>41700</v>
      </c>
      <c r="G11" s="68">
        <v>37660</v>
      </c>
      <c r="H11" s="68">
        <v>42328</v>
      </c>
      <c r="I11" s="68">
        <v>44294</v>
      </c>
      <c r="J11" s="68">
        <v>42980</v>
      </c>
      <c r="K11" s="68">
        <v>44609</v>
      </c>
      <c r="L11" s="1">
        <v>42215</v>
      </c>
      <c r="M11" s="68">
        <v>43003</v>
      </c>
      <c r="N11" s="68">
        <v>40523</v>
      </c>
      <c r="O11" s="69">
        <v>45100</v>
      </c>
      <c r="P11" s="17">
        <f t="shared" si="1"/>
        <v>42909.785714285717</v>
      </c>
    </row>
    <row r="12" spans="1:16" x14ac:dyDescent="0.25">
      <c r="A12" s="15" t="s">
        <v>17</v>
      </c>
      <c r="B12" s="73">
        <v>27.82</v>
      </c>
      <c r="C12" s="73">
        <v>30.5</v>
      </c>
      <c r="D12" s="73">
        <v>45.25</v>
      </c>
      <c r="E12" s="73">
        <v>40</v>
      </c>
      <c r="F12" s="73">
        <v>20.5</v>
      </c>
      <c r="G12" s="74">
        <v>31.28</v>
      </c>
      <c r="H12" s="73">
        <v>37.142280000000007</v>
      </c>
      <c r="I12" s="73">
        <v>30.84</v>
      </c>
      <c r="J12" s="73">
        <v>33.200000000000003</v>
      </c>
      <c r="K12" s="73">
        <v>41.16</v>
      </c>
      <c r="L12" s="73">
        <v>29.73</v>
      </c>
      <c r="M12" s="73">
        <v>41</v>
      </c>
      <c r="N12" s="73">
        <v>34.6</v>
      </c>
      <c r="O12" s="75">
        <v>29.56</v>
      </c>
      <c r="P12" s="16">
        <f t="shared" si="1"/>
        <v>33.755877142857145</v>
      </c>
    </row>
    <row r="13" spans="1:16" ht="15.75" thickBot="1" x14ac:dyDescent="0.3">
      <c r="A13" s="18" t="s">
        <v>18</v>
      </c>
      <c r="B13" s="65">
        <v>26705</v>
      </c>
      <c r="C13" s="65">
        <v>24124</v>
      </c>
      <c r="D13" s="65">
        <v>24121</v>
      </c>
      <c r="E13" s="65">
        <v>28679</v>
      </c>
      <c r="F13" s="65">
        <v>28300</v>
      </c>
      <c r="G13" s="65">
        <v>21447</v>
      </c>
      <c r="H13" s="65">
        <v>23868</v>
      </c>
      <c r="I13" s="65">
        <v>25259</v>
      </c>
      <c r="J13" s="65">
        <v>26072</v>
      </c>
      <c r="K13" s="65">
        <v>24782</v>
      </c>
      <c r="L13" s="66">
        <v>24825</v>
      </c>
      <c r="M13" s="65">
        <v>23548</v>
      </c>
      <c r="N13" s="65">
        <v>24840</v>
      </c>
      <c r="O13" s="67">
        <v>24270</v>
      </c>
      <c r="P13" s="19">
        <f t="shared" si="1"/>
        <v>25060</v>
      </c>
    </row>
    <row r="14" spans="1:16" ht="19.5" thickBot="1" x14ac:dyDescent="0.3">
      <c r="A14" s="78" t="s">
        <v>32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80"/>
    </row>
    <row r="15" spans="1:16" x14ac:dyDescent="0.25">
      <c r="A15" s="11" t="s">
        <v>24</v>
      </c>
      <c r="B15" s="55">
        <f>(12*B20/B19)+(12*B22/B21)</f>
        <v>42707.598786501403</v>
      </c>
      <c r="C15" s="55">
        <f t="shared" ref="C15:O15" si="4">(12*C20/C19)+(12*C22/C21)</f>
        <v>26794.647931303669</v>
      </c>
      <c r="D15" s="55">
        <f t="shared" si="4"/>
        <v>24757.660703124413</v>
      </c>
      <c r="E15" s="55">
        <f t="shared" si="4"/>
        <v>28904.140024479806</v>
      </c>
      <c r="F15" s="55">
        <f t="shared" si="4"/>
        <v>45424.615384615383</v>
      </c>
      <c r="G15" s="55">
        <f t="shared" si="4"/>
        <v>33275.741092490636</v>
      </c>
      <c r="H15" s="55">
        <f t="shared" si="4"/>
        <v>39439.906816933828</v>
      </c>
      <c r="I15" s="55">
        <f t="shared" si="4"/>
        <v>28522.030608941321</v>
      </c>
      <c r="J15" s="55">
        <f t="shared" si="4"/>
        <v>20988.367280224156</v>
      </c>
      <c r="K15" s="55">
        <f t="shared" si="4"/>
        <v>19735.867365837556</v>
      </c>
      <c r="L15" s="55">
        <f t="shared" si="4"/>
        <v>26094.542320204513</v>
      </c>
      <c r="M15" s="55">
        <f t="shared" si="4"/>
        <v>21412.949896663122</v>
      </c>
      <c r="N15" s="55">
        <f t="shared" si="4"/>
        <v>32599.817341040463</v>
      </c>
      <c r="O15" s="56">
        <f t="shared" si="4"/>
        <v>23692.202420609941</v>
      </c>
      <c r="P15" s="12">
        <f t="shared" ref="P15:P22" si="5">SUMIF(B15:O15,"&gt;0")/COUNTIF(B15:O15,"&gt;0")</f>
        <v>29596.434855212159</v>
      </c>
    </row>
    <row r="16" spans="1:16" x14ac:dyDescent="0.25">
      <c r="A16" s="13" t="s">
        <v>25</v>
      </c>
      <c r="B16" s="52">
        <f>12*B20/B19</f>
        <v>31418.885630498531</v>
      </c>
      <c r="C16" s="52">
        <f t="shared" ref="C16:O16" si="6">12*C20/C19</f>
        <v>17303.238095238095</v>
      </c>
      <c r="D16" s="52">
        <f t="shared" si="6"/>
        <v>18872.669763897895</v>
      </c>
      <c r="E16" s="52">
        <f t="shared" si="6"/>
        <v>21060.884210526317</v>
      </c>
      <c r="F16" s="52">
        <f t="shared" si="6"/>
        <v>32640</v>
      </c>
      <c r="G16" s="52">
        <f t="shared" si="6"/>
        <v>25212.569736991918</v>
      </c>
      <c r="H16" s="52">
        <f t="shared" si="6"/>
        <v>32898.543567722474</v>
      </c>
      <c r="I16" s="52">
        <f t="shared" si="6"/>
        <v>19161.067051189621</v>
      </c>
      <c r="J16" s="52">
        <f t="shared" si="6"/>
        <v>12982.832032182379</v>
      </c>
      <c r="K16" s="52">
        <f t="shared" si="6"/>
        <v>12633.53500432152</v>
      </c>
      <c r="L16" s="52">
        <f t="shared" si="6"/>
        <v>15848.730009407338</v>
      </c>
      <c r="M16" s="52">
        <f t="shared" si="6"/>
        <v>14841.415012942191</v>
      </c>
      <c r="N16" s="52">
        <f t="shared" si="6"/>
        <v>24070.799999999999</v>
      </c>
      <c r="O16" s="53">
        <f t="shared" si="6"/>
        <v>14733.728105014739</v>
      </c>
      <c r="P16" s="20">
        <f t="shared" si="5"/>
        <v>20977.064158566642</v>
      </c>
    </row>
    <row r="17" spans="1:16" x14ac:dyDescent="0.25">
      <c r="A17" s="13" t="s">
        <v>26</v>
      </c>
      <c r="B17" s="52">
        <f>12*B22/B21</f>
        <v>11288.713156002876</v>
      </c>
      <c r="C17" s="52">
        <f t="shared" ref="C17:O17" si="7">12*C22/C21</f>
        <v>9491.4098360655735</v>
      </c>
      <c r="D17" s="52">
        <f t="shared" si="7"/>
        <v>5884.990939226519</v>
      </c>
      <c r="E17" s="52">
        <f t="shared" si="7"/>
        <v>7843.2558139534885</v>
      </c>
      <c r="F17" s="52">
        <f t="shared" si="7"/>
        <v>12784.615384615385</v>
      </c>
      <c r="G17" s="52">
        <f t="shared" si="7"/>
        <v>8063.1713554987209</v>
      </c>
      <c r="H17" s="52">
        <f t="shared" si="7"/>
        <v>6541.3632492113566</v>
      </c>
      <c r="I17" s="52">
        <f t="shared" si="7"/>
        <v>9360.9635577516983</v>
      </c>
      <c r="J17" s="52">
        <f t="shared" si="7"/>
        <v>8005.535248041776</v>
      </c>
      <c r="K17" s="52">
        <f t="shared" si="7"/>
        <v>7102.3323615160352</v>
      </c>
      <c r="L17" s="52">
        <f t="shared" si="7"/>
        <v>10245.812310797175</v>
      </c>
      <c r="M17" s="52">
        <f t="shared" si="7"/>
        <v>6571.5348837209303</v>
      </c>
      <c r="N17" s="52">
        <f t="shared" si="7"/>
        <v>8529.0173410404623</v>
      </c>
      <c r="O17" s="53">
        <f t="shared" si="7"/>
        <v>8958.4743155952019</v>
      </c>
      <c r="P17" s="20">
        <f t="shared" si="5"/>
        <v>8619.3706966455156</v>
      </c>
    </row>
    <row r="18" spans="1:16" x14ac:dyDescent="0.25">
      <c r="A18" s="13" t="s">
        <v>27</v>
      </c>
      <c r="B18" s="1">
        <v>285</v>
      </c>
      <c r="C18" s="1">
        <v>360</v>
      </c>
      <c r="D18" s="1">
        <v>285</v>
      </c>
      <c r="E18" s="1">
        <v>317</v>
      </c>
      <c r="F18" s="1">
        <v>280</v>
      </c>
      <c r="G18" s="1">
        <v>230</v>
      </c>
      <c r="H18" s="1">
        <v>285</v>
      </c>
      <c r="I18" s="1">
        <v>300</v>
      </c>
      <c r="J18" s="1">
        <v>285</v>
      </c>
      <c r="K18" s="1">
        <v>248</v>
      </c>
      <c r="L18" s="1">
        <v>341</v>
      </c>
      <c r="M18" s="1">
        <v>285</v>
      </c>
      <c r="N18" s="1">
        <v>265</v>
      </c>
      <c r="O18" s="63">
        <v>280</v>
      </c>
      <c r="P18" s="14">
        <f t="shared" si="5"/>
        <v>289</v>
      </c>
    </row>
    <row r="19" spans="1:16" x14ac:dyDescent="0.25">
      <c r="A19" s="15" t="s">
        <v>15</v>
      </c>
      <c r="B19" s="73">
        <v>17.05</v>
      </c>
      <c r="C19" s="73">
        <v>31.5</v>
      </c>
      <c r="D19" s="73">
        <v>24.560086400000003</v>
      </c>
      <c r="E19" s="73">
        <v>23.75</v>
      </c>
      <c r="F19" s="73">
        <v>15</v>
      </c>
      <c r="G19" s="74">
        <v>17.565999999999999</v>
      </c>
      <c r="H19" s="73">
        <v>15.130517829013431</v>
      </c>
      <c r="I19" s="73">
        <v>27.74</v>
      </c>
      <c r="J19" s="73">
        <v>38.977628205125598</v>
      </c>
      <c r="K19" s="73">
        <v>41.652000000000001</v>
      </c>
      <c r="L19" s="73">
        <v>31.89</v>
      </c>
      <c r="M19" s="73">
        <v>34.770000000000003</v>
      </c>
      <c r="N19" s="73">
        <v>20</v>
      </c>
      <c r="O19" s="75">
        <v>35.999035425356752</v>
      </c>
      <c r="P19" s="16">
        <f t="shared" si="5"/>
        <v>26.827519132821124</v>
      </c>
    </row>
    <row r="20" spans="1:16" x14ac:dyDescent="0.25">
      <c r="A20" s="13" t="s">
        <v>16</v>
      </c>
      <c r="B20" s="68">
        <v>44641</v>
      </c>
      <c r="C20" s="68">
        <v>45421</v>
      </c>
      <c r="D20" s="68">
        <v>38626.199999999997</v>
      </c>
      <c r="E20" s="68">
        <v>41683</v>
      </c>
      <c r="F20" s="68">
        <v>40800</v>
      </c>
      <c r="G20" s="68">
        <v>36907</v>
      </c>
      <c r="H20" s="68">
        <v>41481</v>
      </c>
      <c r="I20" s="68">
        <v>44294</v>
      </c>
      <c r="J20" s="68">
        <v>42170</v>
      </c>
      <c r="K20" s="68">
        <v>43851</v>
      </c>
      <c r="L20" s="1">
        <v>42118</v>
      </c>
      <c r="M20" s="68">
        <v>43003</v>
      </c>
      <c r="N20" s="68">
        <v>40118</v>
      </c>
      <c r="O20" s="69">
        <v>44200</v>
      </c>
      <c r="P20" s="17">
        <f t="shared" si="5"/>
        <v>42093.799999999996</v>
      </c>
    </row>
    <row r="21" spans="1:16" x14ac:dyDescent="0.25">
      <c r="A21" s="15" t="s">
        <v>17</v>
      </c>
      <c r="B21" s="73">
        <v>27.82</v>
      </c>
      <c r="C21" s="73">
        <v>30.5</v>
      </c>
      <c r="D21" s="73">
        <v>45.25</v>
      </c>
      <c r="E21" s="73">
        <v>43</v>
      </c>
      <c r="F21" s="73">
        <v>26</v>
      </c>
      <c r="G21" s="74">
        <v>31.28</v>
      </c>
      <c r="H21" s="73">
        <v>42.910321489001689</v>
      </c>
      <c r="I21" s="73">
        <v>32.380000000000003</v>
      </c>
      <c r="J21" s="73">
        <v>38.299999999999997</v>
      </c>
      <c r="K21" s="73">
        <v>41.16</v>
      </c>
      <c r="L21" s="73">
        <v>29.73</v>
      </c>
      <c r="M21" s="73">
        <v>43</v>
      </c>
      <c r="N21" s="73">
        <v>34.6</v>
      </c>
      <c r="O21" s="75">
        <v>32.51</v>
      </c>
      <c r="P21" s="16">
        <f t="shared" si="5"/>
        <v>35.602880106357262</v>
      </c>
    </row>
    <row r="22" spans="1:16" ht="15.75" thickBot="1" x14ac:dyDescent="0.3">
      <c r="A22" s="18" t="s">
        <v>18</v>
      </c>
      <c r="B22" s="65">
        <v>26171</v>
      </c>
      <c r="C22" s="65">
        <v>24124</v>
      </c>
      <c r="D22" s="65">
        <v>22191.32</v>
      </c>
      <c r="E22" s="65">
        <v>28105</v>
      </c>
      <c r="F22" s="65">
        <v>27700</v>
      </c>
      <c r="G22" s="65">
        <v>21018</v>
      </c>
      <c r="H22" s="65">
        <v>23391</v>
      </c>
      <c r="I22" s="65">
        <v>25259</v>
      </c>
      <c r="J22" s="65">
        <v>25551</v>
      </c>
      <c r="K22" s="65">
        <v>24361</v>
      </c>
      <c r="L22" s="66">
        <v>25384</v>
      </c>
      <c r="M22" s="65">
        <v>23548</v>
      </c>
      <c r="N22" s="65">
        <v>24592</v>
      </c>
      <c r="O22" s="67">
        <v>24270</v>
      </c>
      <c r="P22" s="19">
        <f t="shared" si="5"/>
        <v>24690.38</v>
      </c>
    </row>
    <row r="23" spans="1:16" ht="19.5" thickBot="1" x14ac:dyDescent="0.3">
      <c r="A23" s="78" t="s">
        <v>37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80"/>
    </row>
    <row r="24" spans="1:16" x14ac:dyDescent="0.25">
      <c r="A24" s="11" t="s">
        <v>24</v>
      </c>
      <c r="B24" s="55">
        <f>(12*B29/B28)+(12*B31/B30)</f>
        <v>44843.137640171102</v>
      </c>
      <c r="C24" s="55">
        <f t="shared" ref="C24:O24" si="8">(12*C29/C28)+(12*C31/C30)</f>
        <v>25145.648711943795</v>
      </c>
      <c r="D24" s="55">
        <f t="shared" si="8"/>
        <v>25800.081983144923</v>
      </c>
      <c r="E24" s="55">
        <f t="shared" si="8"/>
        <v>27618.959652831869</v>
      </c>
      <c r="F24" s="55">
        <f t="shared" si="8"/>
        <v>43225.846153846156</v>
      </c>
      <c r="G24" s="55">
        <f t="shared" si="8"/>
        <v>31740.368294598407</v>
      </c>
      <c r="H24" s="55">
        <f t="shared" si="8"/>
        <v>41415.674189153462</v>
      </c>
      <c r="I24" s="55">
        <f t="shared" si="8"/>
        <v>29948.280445841177</v>
      </c>
      <c r="J24" s="55">
        <f t="shared" si="8"/>
        <v>22109.549734631575</v>
      </c>
      <c r="K24" s="55">
        <f t="shared" si="8"/>
        <v>20722.775802505221</v>
      </c>
      <c r="L24" s="55">
        <f t="shared" si="8"/>
        <v>27740.012321618935</v>
      </c>
      <c r="M24" s="55">
        <f t="shared" si="8"/>
        <v>22483.433994823121</v>
      </c>
      <c r="N24" s="55">
        <f t="shared" si="8"/>
        <v>34230.00693641619</v>
      </c>
      <c r="O24" s="56">
        <f t="shared" si="8"/>
        <v>25168.504075201072</v>
      </c>
      <c r="P24" s="57">
        <f t="shared" ref="P24:P31" si="9">SUMIF(B24:O24,"&gt;0")/COUNTIF(B24:O24,"&gt;0")</f>
        <v>30156.591424051927</v>
      </c>
    </row>
    <row r="25" spans="1:16" x14ac:dyDescent="0.25">
      <c r="A25" s="13" t="s">
        <v>25</v>
      </c>
      <c r="B25" s="52">
        <f>12*B29/B28</f>
        <v>32989.794721407627</v>
      </c>
      <c r="C25" s="52">
        <f t="shared" ref="C25:O25" si="10">12*C29/C28</f>
        <v>18501.714285714286</v>
      </c>
      <c r="D25" s="52">
        <f t="shared" si="10"/>
        <v>19543.905187564811</v>
      </c>
      <c r="E25" s="52">
        <f t="shared" si="10"/>
        <v>22036.042105263157</v>
      </c>
      <c r="F25" s="52">
        <f t="shared" si="10"/>
        <v>34272</v>
      </c>
      <c r="G25" s="52">
        <f t="shared" si="10"/>
        <v>26095.867015826028</v>
      </c>
      <c r="H25" s="52">
        <f t="shared" si="10"/>
        <v>34547.396586629802</v>
      </c>
      <c r="I25" s="52">
        <f t="shared" si="10"/>
        <v>20119.250180245133</v>
      </c>
      <c r="J25" s="52">
        <f t="shared" si="10"/>
        <v>13701.090204605465</v>
      </c>
      <c r="K25" s="52">
        <f t="shared" si="10"/>
        <v>13265.34140017286</v>
      </c>
      <c r="L25" s="52">
        <f t="shared" si="10"/>
        <v>16795.108184383818</v>
      </c>
      <c r="M25" s="52">
        <f t="shared" si="10"/>
        <v>15583.433994823123</v>
      </c>
      <c r="N25" s="52">
        <f t="shared" si="10"/>
        <v>25274.400000000001</v>
      </c>
      <c r="O25" s="53">
        <f t="shared" si="10"/>
        <v>15767.089125954686</v>
      </c>
      <c r="P25" s="54">
        <f t="shared" si="9"/>
        <v>22035.173785185059</v>
      </c>
    </row>
    <row r="26" spans="1:16" x14ac:dyDescent="0.25">
      <c r="A26" s="13" t="s">
        <v>26</v>
      </c>
      <c r="B26" s="52">
        <f>12*B31/B30</f>
        <v>11853.342918763479</v>
      </c>
      <c r="C26" s="52">
        <f t="shared" ref="C26:O26" si="11">12*C31/C30</f>
        <v>6643.9344262295081</v>
      </c>
      <c r="D26" s="52">
        <f t="shared" si="11"/>
        <v>6256.1767955801106</v>
      </c>
      <c r="E26" s="52">
        <f t="shared" si="11"/>
        <v>5582.9175475687107</v>
      </c>
      <c r="F26" s="52">
        <f t="shared" si="11"/>
        <v>8953.8461538461543</v>
      </c>
      <c r="G26" s="52">
        <f t="shared" si="11"/>
        <v>5644.5012787723781</v>
      </c>
      <c r="H26" s="52">
        <f t="shared" si="11"/>
        <v>6868.2776025236599</v>
      </c>
      <c r="I26" s="52">
        <f t="shared" si="11"/>
        <v>9829.0302655960459</v>
      </c>
      <c r="J26" s="52">
        <f t="shared" si="11"/>
        <v>8408.4595300261099</v>
      </c>
      <c r="K26" s="52">
        <f t="shared" si="11"/>
        <v>7457.434402332362</v>
      </c>
      <c r="L26" s="52">
        <f t="shared" si="11"/>
        <v>10944.904137235117</v>
      </c>
      <c r="M26" s="52">
        <f t="shared" si="11"/>
        <v>6900</v>
      </c>
      <c r="N26" s="52">
        <f t="shared" si="11"/>
        <v>8955.6069364161849</v>
      </c>
      <c r="O26" s="53">
        <f t="shared" si="11"/>
        <v>9401.4149492463857</v>
      </c>
      <c r="P26" s="54">
        <f t="shared" si="9"/>
        <v>8121.417638866872</v>
      </c>
    </row>
    <row r="27" spans="1:16" x14ac:dyDescent="0.25">
      <c r="A27" s="13" t="s">
        <v>27</v>
      </c>
      <c r="B27" s="68">
        <v>190</v>
      </c>
      <c r="C27" s="68">
        <v>240</v>
      </c>
      <c r="D27" s="68">
        <v>190</v>
      </c>
      <c r="E27" s="68">
        <v>210</v>
      </c>
      <c r="F27" s="68">
        <v>190</v>
      </c>
      <c r="G27" s="68">
        <v>161</v>
      </c>
      <c r="H27" s="68">
        <v>285</v>
      </c>
      <c r="I27" s="68">
        <v>297</v>
      </c>
      <c r="J27" s="68">
        <v>285</v>
      </c>
      <c r="K27" s="68">
        <v>248</v>
      </c>
      <c r="L27" s="68">
        <v>341</v>
      </c>
      <c r="M27" s="68">
        <v>285</v>
      </c>
      <c r="N27" s="68">
        <v>265</v>
      </c>
      <c r="O27" s="69">
        <v>280</v>
      </c>
      <c r="P27" s="17">
        <f t="shared" si="9"/>
        <v>247.64285714285714</v>
      </c>
    </row>
    <row r="28" spans="1:16" x14ac:dyDescent="0.25">
      <c r="A28" s="15" t="s">
        <v>15</v>
      </c>
      <c r="B28" s="70">
        <v>17.05</v>
      </c>
      <c r="C28" s="70">
        <v>31.5</v>
      </c>
      <c r="D28" s="70">
        <v>24.560086400000003</v>
      </c>
      <c r="E28" s="70">
        <v>23.75</v>
      </c>
      <c r="F28" s="70">
        <v>15</v>
      </c>
      <c r="G28" s="71">
        <v>17.565999999999999</v>
      </c>
      <c r="H28" s="70">
        <v>15.130517829013431</v>
      </c>
      <c r="I28" s="71">
        <v>27.74</v>
      </c>
      <c r="J28" s="70">
        <v>38.977628205125598</v>
      </c>
      <c r="K28" s="71">
        <v>41.652000000000001</v>
      </c>
      <c r="L28" s="71">
        <v>31.89</v>
      </c>
      <c r="M28" s="70">
        <v>34.770000000000003</v>
      </c>
      <c r="N28" s="70">
        <v>20</v>
      </c>
      <c r="O28" s="72">
        <v>35.999035425356752</v>
      </c>
      <c r="P28" s="16">
        <f t="shared" si="9"/>
        <v>26.827519132821124</v>
      </c>
    </row>
    <row r="29" spans="1:16" x14ac:dyDescent="0.25">
      <c r="A29" s="13" t="s">
        <v>16</v>
      </c>
      <c r="B29" s="68">
        <v>46873</v>
      </c>
      <c r="C29" s="68">
        <v>48567</v>
      </c>
      <c r="D29" s="68">
        <v>40000</v>
      </c>
      <c r="E29" s="68">
        <v>43613</v>
      </c>
      <c r="F29" s="68">
        <v>42840</v>
      </c>
      <c r="G29" s="1">
        <v>38200</v>
      </c>
      <c r="H29" s="1">
        <v>43560</v>
      </c>
      <c r="I29" s="1">
        <v>46509</v>
      </c>
      <c r="J29" s="68">
        <v>44503</v>
      </c>
      <c r="K29" s="1">
        <v>46044</v>
      </c>
      <c r="L29" s="1">
        <v>44633</v>
      </c>
      <c r="M29" s="68">
        <v>45153</v>
      </c>
      <c r="N29" s="68">
        <v>42124</v>
      </c>
      <c r="O29" s="69">
        <v>47300</v>
      </c>
      <c r="P29" s="17">
        <f t="shared" si="9"/>
        <v>44279.928571428572</v>
      </c>
    </row>
    <row r="30" spans="1:16" x14ac:dyDescent="0.25">
      <c r="A30" s="15" t="s">
        <v>17</v>
      </c>
      <c r="B30" s="70">
        <v>27.82</v>
      </c>
      <c r="C30" s="70">
        <v>45.75</v>
      </c>
      <c r="D30" s="70">
        <v>45.25</v>
      </c>
      <c r="E30" s="70">
        <v>47.3</v>
      </c>
      <c r="F30" s="71">
        <v>39</v>
      </c>
      <c r="G30" s="71">
        <v>46.92</v>
      </c>
      <c r="H30" s="70">
        <v>42.910321489001689</v>
      </c>
      <c r="I30" s="71">
        <v>32.380000000000003</v>
      </c>
      <c r="J30" s="70">
        <v>38.299999999999997</v>
      </c>
      <c r="K30" s="71">
        <v>41.16</v>
      </c>
      <c r="L30" s="71">
        <v>29.73</v>
      </c>
      <c r="M30" s="70">
        <v>43</v>
      </c>
      <c r="N30" s="71">
        <v>34.6</v>
      </c>
      <c r="O30" s="72">
        <v>32.51</v>
      </c>
      <c r="P30" s="16">
        <f t="shared" ref="P30" si="12">IF(ISNUMBER(SUMIF(B30:O30,"&gt;0")/COUNTIF(B30:O30,"&gt;0")),SUMIF(B30:O30,"&gt;0")/COUNTIF(B30:O30,"&gt;0"),"")</f>
        <v>39.045022963500124</v>
      </c>
    </row>
    <row r="31" spans="1:16" ht="15.75" thickBot="1" x14ac:dyDescent="0.3">
      <c r="A31" s="18" t="s">
        <v>18</v>
      </c>
      <c r="B31" s="65">
        <v>27480</v>
      </c>
      <c r="C31" s="65">
        <v>25330</v>
      </c>
      <c r="D31" s="65">
        <v>23591</v>
      </c>
      <c r="E31" s="65">
        <v>22006</v>
      </c>
      <c r="F31" s="65">
        <v>29100</v>
      </c>
      <c r="G31" s="66">
        <v>22070</v>
      </c>
      <c r="H31" s="66">
        <v>24560</v>
      </c>
      <c r="I31" s="66">
        <v>26522</v>
      </c>
      <c r="J31" s="65">
        <v>26837</v>
      </c>
      <c r="K31" s="66">
        <v>25579</v>
      </c>
      <c r="L31" s="66">
        <v>27116</v>
      </c>
      <c r="M31" s="65">
        <v>24725</v>
      </c>
      <c r="N31" s="65">
        <v>25822</v>
      </c>
      <c r="O31" s="67">
        <v>25470</v>
      </c>
      <c r="P31" s="19">
        <f t="shared" si="9"/>
        <v>25443.428571428572</v>
      </c>
    </row>
    <row r="32" spans="1:16" ht="19.5" thickBot="1" x14ac:dyDescent="0.3">
      <c r="A32" s="78" t="s">
        <v>33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80"/>
    </row>
    <row r="33" spans="1:16" x14ac:dyDescent="0.25">
      <c r="A33" s="11" t="s">
        <v>24</v>
      </c>
      <c r="B33" s="24">
        <f>ROUND(B15-B6,0)</f>
        <v>-872</v>
      </c>
      <c r="C33" s="24">
        <f t="shared" ref="C33:O33" si="13">ROUND(C15-C6,0)</f>
        <v>-317</v>
      </c>
      <c r="D33" s="24">
        <f t="shared" si="13"/>
        <v>-2153</v>
      </c>
      <c r="E33" s="24">
        <f t="shared" si="13"/>
        <v>-1190</v>
      </c>
      <c r="F33" s="24">
        <f t="shared" si="13"/>
        <v>-4501</v>
      </c>
      <c r="G33" s="24">
        <f t="shared" si="13"/>
        <v>-679</v>
      </c>
      <c r="H33" s="24">
        <f t="shared" si="13"/>
        <v>-2957</v>
      </c>
      <c r="I33" s="24">
        <f t="shared" si="13"/>
        <v>-467</v>
      </c>
      <c r="J33" s="24">
        <f t="shared" si="13"/>
        <v>-1667</v>
      </c>
      <c r="K33" s="24">
        <f t="shared" si="13"/>
        <v>-341</v>
      </c>
      <c r="L33" s="24">
        <f t="shared" si="13"/>
        <v>189</v>
      </c>
      <c r="M33" s="24">
        <f t="shared" si="13"/>
        <v>-1377</v>
      </c>
      <c r="N33" s="24">
        <f t="shared" si="13"/>
        <v>-329</v>
      </c>
      <c r="O33" s="25">
        <f t="shared" si="13"/>
        <v>-2697</v>
      </c>
      <c r="P33" s="41">
        <f>AVERAGE(B33:O33)</f>
        <v>-1382.7142857142858</v>
      </c>
    </row>
    <row r="34" spans="1:16" x14ac:dyDescent="0.25">
      <c r="A34" s="13" t="s">
        <v>25</v>
      </c>
      <c r="B34" s="26">
        <f>ROUND(B16-B7,0)</f>
        <v>-641</v>
      </c>
      <c r="C34" s="26">
        <f t="shared" ref="C34:O34" si="14">ROUND(C16-C7,0)</f>
        <v>-317</v>
      </c>
      <c r="D34" s="26">
        <f t="shared" si="14"/>
        <v>-1641</v>
      </c>
      <c r="E34" s="26">
        <f t="shared" si="14"/>
        <v>-430</v>
      </c>
      <c r="F34" s="26">
        <f t="shared" si="14"/>
        <v>-720</v>
      </c>
      <c r="G34" s="26">
        <f t="shared" si="14"/>
        <v>-514</v>
      </c>
      <c r="H34" s="26">
        <f t="shared" si="14"/>
        <v>-1787</v>
      </c>
      <c r="I34" s="26">
        <f t="shared" si="14"/>
        <v>0</v>
      </c>
      <c r="J34" s="26">
        <f t="shared" si="14"/>
        <v>-249</v>
      </c>
      <c r="K34" s="26">
        <f t="shared" si="14"/>
        <v>-218</v>
      </c>
      <c r="L34" s="26">
        <f t="shared" si="14"/>
        <v>-37</v>
      </c>
      <c r="M34" s="26">
        <f t="shared" si="14"/>
        <v>-1056</v>
      </c>
      <c r="N34" s="26">
        <f t="shared" si="14"/>
        <v>-243</v>
      </c>
      <c r="O34" s="27">
        <f t="shared" si="14"/>
        <v>-1803</v>
      </c>
      <c r="P34" s="42">
        <f t="shared" ref="P34:P40" si="15">AVERAGE(B34:O34)</f>
        <v>-689.71428571428567</v>
      </c>
    </row>
    <row r="35" spans="1:16" x14ac:dyDescent="0.25">
      <c r="A35" s="13" t="s">
        <v>26</v>
      </c>
      <c r="B35" s="26">
        <f>ROUND(B17-B8,0)</f>
        <v>-230</v>
      </c>
      <c r="C35" s="26">
        <f t="shared" ref="C35:O35" si="16">ROUND(C17-C8,0)</f>
        <v>0</v>
      </c>
      <c r="D35" s="26">
        <f t="shared" si="16"/>
        <v>-512</v>
      </c>
      <c r="E35" s="26">
        <f t="shared" si="16"/>
        <v>-760</v>
      </c>
      <c r="F35" s="26">
        <f t="shared" si="16"/>
        <v>-3781</v>
      </c>
      <c r="G35" s="26">
        <f t="shared" si="16"/>
        <v>-165</v>
      </c>
      <c r="H35" s="26">
        <f t="shared" si="16"/>
        <v>-1170</v>
      </c>
      <c r="I35" s="26">
        <f t="shared" si="16"/>
        <v>-467</v>
      </c>
      <c r="J35" s="26">
        <f t="shared" si="16"/>
        <v>-1418</v>
      </c>
      <c r="K35" s="26">
        <f t="shared" si="16"/>
        <v>-123</v>
      </c>
      <c r="L35" s="26">
        <f t="shared" si="16"/>
        <v>226</v>
      </c>
      <c r="M35" s="26">
        <f t="shared" si="16"/>
        <v>-321</v>
      </c>
      <c r="N35" s="26">
        <f t="shared" si="16"/>
        <v>-86</v>
      </c>
      <c r="O35" s="27">
        <f t="shared" si="16"/>
        <v>-894</v>
      </c>
      <c r="P35" s="42">
        <f t="shared" si="15"/>
        <v>-692.92857142857144</v>
      </c>
    </row>
    <row r="36" spans="1:16" x14ac:dyDescent="0.25">
      <c r="A36" s="13" t="s">
        <v>27</v>
      </c>
      <c r="B36" s="28">
        <f>ROUND(B18-B9,0)</f>
        <v>-34</v>
      </c>
      <c r="C36" s="28">
        <f t="shared" ref="C36:O36" si="17">ROUND(C18-C9,0)</f>
        <v>0</v>
      </c>
      <c r="D36" s="28">
        <f t="shared" si="17"/>
        <v>-34</v>
      </c>
      <c r="E36" s="28">
        <f t="shared" si="17"/>
        <v>-24</v>
      </c>
      <c r="F36" s="28">
        <f t="shared" si="17"/>
        <v>-20</v>
      </c>
      <c r="G36" s="28">
        <f t="shared" si="17"/>
        <v>-70</v>
      </c>
      <c r="H36" s="28">
        <f t="shared" si="17"/>
        <v>-34</v>
      </c>
      <c r="I36" s="28">
        <f t="shared" si="17"/>
        <v>0</v>
      </c>
      <c r="J36" s="28">
        <f t="shared" si="17"/>
        <v>-34</v>
      </c>
      <c r="K36" s="28">
        <f t="shared" si="17"/>
        <v>-11</v>
      </c>
      <c r="L36" s="28">
        <f t="shared" si="17"/>
        <v>0</v>
      </c>
      <c r="M36" s="28">
        <f t="shared" si="17"/>
        <v>-33</v>
      </c>
      <c r="N36" s="28">
        <f t="shared" si="17"/>
        <v>-10</v>
      </c>
      <c r="O36" s="29">
        <f t="shared" si="17"/>
        <v>-35</v>
      </c>
      <c r="P36" s="43">
        <f t="shared" si="15"/>
        <v>-24.214285714285715</v>
      </c>
    </row>
    <row r="37" spans="1:16" x14ac:dyDescent="0.25">
      <c r="A37" s="15" t="s">
        <v>15</v>
      </c>
      <c r="B37" s="31">
        <f>ROUND(B19-B10,2)</f>
        <v>0</v>
      </c>
      <c r="C37" s="31">
        <f t="shared" ref="C37:O37" si="18">ROUND(C19-C10,2)</f>
        <v>0</v>
      </c>
      <c r="D37" s="31">
        <f t="shared" si="18"/>
        <v>0</v>
      </c>
      <c r="E37" s="31">
        <f t="shared" si="18"/>
        <v>0</v>
      </c>
      <c r="F37" s="31">
        <f t="shared" si="18"/>
        <v>0</v>
      </c>
      <c r="G37" s="31">
        <f t="shared" si="18"/>
        <v>0</v>
      </c>
      <c r="H37" s="31">
        <f t="shared" si="18"/>
        <v>0.49</v>
      </c>
      <c r="I37" s="31">
        <f t="shared" si="18"/>
        <v>0</v>
      </c>
      <c r="J37" s="31">
        <f t="shared" si="18"/>
        <v>0</v>
      </c>
      <c r="K37" s="31">
        <f t="shared" si="18"/>
        <v>0</v>
      </c>
      <c r="L37" s="31">
        <f t="shared" si="18"/>
        <v>0</v>
      </c>
      <c r="M37" s="31">
        <f t="shared" si="18"/>
        <v>2.31</v>
      </c>
      <c r="N37" s="31">
        <f t="shared" si="18"/>
        <v>0</v>
      </c>
      <c r="O37" s="32">
        <f t="shared" si="18"/>
        <v>3.27</v>
      </c>
      <c r="P37" s="30">
        <f t="shared" si="15"/>
        <v>0.43357142857142861</v>
      </c>
    </row>
    <row r="38" spans="1:16" x14ac:dyDescent="0.25">
      <c r="A38" s="13" t="s">
        <v>16</v>
      </c>
      <c r="B38" s="28">
        <f t="shared" ref="B38:O38" si="19">ROUND(B20-B11,0)</f>
        <v>-911</v>
      </c>
      <c r="C38" s="28">
        <f t="shared" si="19"/>
        <v>-833</v>
      </c>
      <c r="D38" s="28">
        <f t="shared" si="19"/>
        <v>-3359</v>
      </c>
      <c r="E38" s="28">
        <f t="shared" si="19"/>
        <v>-851</v>
      </c>
      <c r="F38" s="28">
        <f t="shared" si="19"/>
        <v>-900</v>
      </c>
      <c r="G38" s="28">
        <f t="shared" si="19"/>
        <v>-753</v>
      </c>
      <c r="H38" s="28">
        <f t="shared" si="19"/>
        <v>-847</v>
      </c>
      <c r="I38" s="28">
        <f t="shared" si="19"/>
        <v>0</v>
      </c>
      <c r="J38" s="28">
        <f t="shared" si="19"/>
        <v>-810</v>
      </c>
      <c r="K38" s="28">
        <f t="shared" si="19"/>
        <v>-758</v>
      </c>
      <c r="L38" s="28">
        <f t="shared" si="19"/>
        <v>-97</v>
      </c>
      <c r="M38" s="28">
        <f t="shared" si="19"/>
        <v>0</v>
      </c>
      <c r="N38" s="28">
        <f t="shared" si="19"/>
        <v>-405</v>
      </c>
      <c r="O38" s="29">
        <f t="shared" si="19"/>
        <v>-900</v>
      </c>
      <c r="P38" s="44">
        <f t="shared" si="15"/>
        <v>-816</v>
      </c>
    </row>
    <row r="39" spans="1:16" x14ac:dyDescent="0.25">
      <c r="A39" s="15" t="s">
        <v>17</v>
      </c>
      <c r="B39" s="31">
        <f t="shared" ref="B39:O39" si="20">ROUND(B21-B12,2)</f>
        <v>0</v>
      </c>
      <c r="C39" s="31">
        <f t="shared" si="20"/>
        <v>0</v>
      </c>
      <c r="D39" s="31">
        <f t="shared" si="20"/>
        <v>0</v>
      </c>
      <c r="E39" s="31">
        <f t="shared" si="20"/>
        <v>3</v>
      </c>
      <c r="F39" s="31">
        <f t="shared" si="20"/>
        <v>5.5</v>
      </c>
      <c r="G39" s="31">
        <f t="shared" si="20"/>
        <v>0</v>
      </c>
      <c r="H39" s="31">
        <f t="shared" si="20"/>
        <v>5.77</v>
      </c>
      <c r="I39" s="31">
        <f t="shared" si="20"/>
        <v>1.54</v>
      </c>
      <c r="J39" s="31">
        <f t="shared" si="20"/>
        <v>5.0999999999999996</v>
      </c>
      <c r="K39" s="31">
        <f t="shared" si="20"/>
        <v>0</v>
      </c>
      <c r="L39" s="31">
        <f t="shared" si="20"/>
        <v>0</v>
      </c>
      <c r="M39" s="31">
        <f t="shared" si="20"/>
        <v>2</v>
      </c>
      <c r="N39" s="31">
        <f t="shared" si="20"/>
        <v>0</v>
      </c>
      <c r="O39" s="32">
        <f t="shared" si="20"/>
        <v>2.95</v>
      </c>
      <c r="P39" s="30">
        <f t="shared" si="15"/>
        <v>1.8471428571428568</v>
      </c>
    </row>
    <row r="40" spans="1:16" ht="15.75" thickBot="1" x14ac:dyDescent="0.3">
      <c r="A40" s="18" t="s">
        <v>18</v>
      </c>
      <c r="B40" s="48">
        <f t="shared" ref="B40:O40" si="21">ROUND(B22-B13,0)</f>
        <v>-534</v>
      </c>
      <c r="C40" s="48">
        <f t="shared" si="21"/>
        <v>0</v>
      </c>
      <c r="D40" s="48">
        <f t="shared" si="21"/>
        <v>-1930</v>
      </c>
      <c r="E40" s="48">
        <f t="shared" si="21"/>
        <v>-574</v>
      </c>
      <c r="F40" s="48">
        <f t="shared" si="21"/>
        <v>-600</v>
      </c>
      <c r="G40" s="48">
        <f t="shared" si="21"/>
        <v>-429</v>
      </c>
      <c r="H40" s="48">
        <f t="shared" si="21"/>
        <v>-477</v>
      </c>
      <c r="I40" s="48">
        <f t="shared" si="21"/>
        <v>0</v>
      </c>
      <c r="J40" s="48">
        <f t="shared" si="21"/>
        <v>-521</v>
      </c>
      <c r="K40" s="48">
        <f t="shared" si="21"/>
        <v>-421</v>
      </c>
      <c r="L40" s="48">
        <f t="shared" si="21"/>
        <v>559</v>
      </c>
      <c r="M40" s="48">
        <f t="shared" si="21"/>
        <v>0</v>
      </c>
      <c r="N40" s="48">
        <f t="shared" si="21"/>
        <v>-248</v>
      </c>
      <c r="O40" s="49">
        <f t="shared" si="21"/>
        <v>0</v>
      </c>
      <c r="P40" s="45">
        <f t="shared" si="15"/>
        <v>-369.64285714285717</v>
      </c>
    </row>
    <row r="41" spans="1:16" ht="19.5" thickBot="1" x14ac:dyDescent="0.3">
      <c r="A41" s="78" t="s">
        <v>38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80"/>
    </row>
    <row r="42" spans="1:16" x14ac:dyDescent="0.25">
      <c r="A42" s="11" t="s">
        <v>24</v>
      </c>
      <c r="B42" s="24">
        <f>ROUND(B24-B15,0)</f>
        <v>2136</v>
      </c>
      <c r="C42" s="24">
        <f t="shared" ref="C42:O42" si="22">ROUND(C24-C15,0)</f>
        <v>-1649</v>
      </c>
      <c r="D42" s="24">
        <f t="shared" si="22"/>
        <v>1042</v>
      </c>
      <c r="E42" s="24">
        <f t="shared" si="22"/>
        <v>-1285</v>
      </c>
      <c r="F42" s="24">
        <f t="shared" si="22"/>
        <v>-2199</v>
      </c>
      <c r="G42" s="24">
        <f t="shared" si="22"/>
        <v>-1535</v>
      </c>
      <c r="H42" s="24">
        <f t="shared" si="22"/>
        <v>1976</v>
      </c>
      <c r="I42" s="24">
        <f t="shared" si="22"/>
        <v>1426</v>
      </c>
      <c r="J42" s="24">
        <f t="shared" si="22"/>
        <v>1121</v>
      </c>
      <c r="K42" s="24">
        <f t="shared" si="22"/>
        <v>987</v>
      </c>
      <c r="L42" s="24">
        <f t="shared" si="22"/>
        <v>1645</v>
      </c>
      <c r="M42" s="24">
        <f t="shared" si="22"/>
        <v>1070</v>
      </c>
      <c r="N42" s="24">
        <f t="shared" si="22"/>
        <v>1630</v>
      </c>
      <c r="O42" s="25">
        <f t="shared" si="22"/>
        <v>1476</v>
      </c>
      <c r="P42" s="41">
        <f>AVERAGE(B42:O42)</f>
        <v>560.07142857142856</v>
      </c>
    </row>
    <row r="43" spans="1:16" x14ac:dyDescent="0.25">
      <c r="A43" s="13" t="s">
        <v>25</v>
      </c>
      <c r="B43" s="26">
        <f>ROUND(B25-B16,0)</f>
        <v>1571</v>
      </c>
      <c r="C43" s="26">
        <f t="shared" ref="C43:O43" si="23">ROUND(C25-C16,0)</f>
        <v>1198</v>
      </c>
      <c r="D43" s="26">
        <f t="shared" si="23"/>
        <v>671</v>
      </c>
      <c r="E43" s="26">
        <f t="shared" si="23"/>
        <v>975</v>
      </c>
      <c r="F43" s="26">
        <f t="shared" si="23"/>
        <v>1632</v>
      </c>
      <c r="G43" s="26">
        <f t="shared" si="23"/>
        <v>883</v>
      </c>
      <c r="H43" s="26">
        <f t="shared" si="23"/>
        <v>1649</v>
      </c>
      <c r="I43" s="26">
        <f t="shared" si="23"/>
        <v>958</v>
      </c>
      <c r="J43" s="26">
        <f t="shared" si="23"/>
        <v>718</v>
      </c>
      <c r="K43" s="26">
        <f t="shared" si="23"/>
        <v>632</v>
      </c>
      <c r="L43" s="26">
        <f t="shared" si="23"/>
        <v>946</v>
      </c>
      <c r="M43" s="26">
        <f t="shared" si="23"/>
        <v>742</v>
      </c>
      <c r="N43" s="26">
        <f t="shared" si="23"/>
        <v>1204</v>
      </c>
      <c r="O43" s="27">
        <f t="shared" si="23"/>
        <v>1033</v>
      </c>
      <c r="P43" s="42">
        <f t="shared" ref="P43:P49" si="24">AVERAGE(B43:O43)</f>
        <v>1058</v>
      </c>
    </row>
    <row r="44" spans="1:16" x14ac:dyDescent="0.25">
      <c r="A44" s="13" t="s">
        <v>26</v>
      </c>
      <c r="B44" s="26">
        <f>ROUND(B26-B17,0)</f>
        <v>565</v>
      </c>
      <c r="C44" s="26">
        <f t="shared" ref="C44:O44" si="25">ROUND(C26-C17,0)</f>
        <v>-2847</v>
      </c>
      <c r="D44" s="26">
        <f t="shared" si="25"/>
        <v>371</v>
      </c>
      <c r="E44" s="26">
        <f t="shared" si="25"/>
        <v>-2260</v>
      </c>
      <c r="F44" s="26">
        <f t="shared" si="25"/>
        <v>-3831</v>
      </c>
      <c r="G44" s="26">
        <f t="shared" si="25"/>
        <v>-2419</v>
      </c>
      <c r="H44" s="26">
        <f t="shared" si="25"/>
        <v>327</v>
      </c>
      <c r="I44" s="26">
        <f t="shared" si="25"/>
        <v>468</v>
      </c>
      <c r="J44" s="26">
        <f t="shared" si="25"/>
        <v>403</v>
      </c>
      <c r="K44" s="26">
        <f t="shared" si="25"/>
        <v>355</v>
      </c>
      <c r="L44" s="26">
        <f t="shared" si="25"/>
        <v>699</v>
      </c>
      <c r="M44" s="26">
        <f t="shared" si="25"/>
        <v>328</v>
      </c>
      <c r="N44" s="26">
        <f t="shared" si="25"/>
        <v>427</v>
      </c>
      <c r="O44" s="27">
        <f t="shared" si="25"/>
        <v>443</v>
      </c>
      <c r="P44" s="42">
        <f t="shared" si="24"/>
        <v>-497.92857142857144</v>
      </c>
    </row>
    <row r="45" spans="1:16" x14ac:dyDescent="0.25">
      <c r="A45" s="13" t="s">
        <v>27</v>
      </c>
      <c r="B45" s="28">
        <f>ROUND(B27-B18,0)</f>
        <v>-95</v>
      </c>
      <c r="C45" s="28">
        <f t="shared" ref="C45:O45" si="26">ROUND(C27-C18,0)</f>
        <v>-120</v>
      </c>
      <c r="D45" s="28">
        <f t="shared" si="26"/>
        <v>-95</v>
      </c>
      <c r="E45" s="28">
        <f t="shared" si="26"/>
        <v>-107</v>
      </c>
      <c r="F45" s="28">
        <f t="shared" si="26"/>
        <v>-90</v>
      </c>
      <c r="G45" s="28">
        <f t="shared" si="26"/>
        <v>-69</v>
      </c>
      <c r="H45" s="28">
        <f t="shared" si="26"/>
        <v>0</v>
      </c>
      <c r="I45" s="28">
        <f t="shared" si="26"/>
        <v>-3</v>
      </c>
      <c r="J45" s="28">
        <f t="shared" si="26"/>
        <v>0</v>
      </c>
      <c r="K45" s="28">
        <f t="shared" si="26"/>
        <v>0</v>
      </c>
      <c r="L45" s="28">
        <f t="shared" si="26"/>
        <v>0</v>
      </c>
      <c r="M45" s="28">
        <f t="shared" si="26"/>
        <v>0</v>
      </c>
      <c r="N45" s="28">
        <f t="shared" si="26"/>
        <v>0</v>
      </c>
      <c r="O45" s="29">
        <f t="shared" si="26"/>
        <v>0</v>
      </c>
      <c r="P45" s="43">
        <f t="shared" si="24"/>
        <v>-41.357142857142854</v>
      </c>
    </row>
    <row r="46" spans="1:16" x14ac:dyDescent="0.25">
      <c r="A46" s="15" t="s">
        <v>15</v>
      </c>
      <c r="B46" s="31">
        <f>ROUND(B28-B19,2)</f>
        <v>0</v>
      </c>
      <c r="C46" s="31">
        <f t="shared" ref="C46:O46" si="27">ROUND(C28-C19,2)</f>
        <v>0</v>
      </c>
      <c r="D46" s="31">
        <f t="shared" si="27"/>
        <v>0</v>
      </c>
      <c r="E46" s="31">
        <f t="shared" si="27"/>
        <v>0</v>
      </c>
      <c r="F46" s="31">
        <f t="shared" si="27"/>
        <v>0</v>
      </c>
      <c r="G46" s="31">
        <f t="shared" si="27"/>
        <v>0</v>
      </c>
      <c r="H46" s="31">
        <f t="shared" si="27"/>
        <v>0</v>
      </c>
      <c r="I46" s="31">
        <f t="shared" si="27"/>
        <v>0</v>
      </c>
      <c r="J46" s="31">
        <f t="shared" si="27"/>
        <v>0</v>
      </c>
      <c r="K46" s="31">
        <f t="shared" si="27"/>
        <v>0</v>
      </c>
      <c r="L46" s="31">
        <f t="shared" si="27"/>
        <v>0</v>
      </c>
      <c r="M46" s="31">
        <f t="shared" si="27"/>
        <v>0</v>
      </c>
      <c r="N46" s="31">
        <f t="shared" si="27"/>
        <v>0</v>
      </c>
      <c r="O46" s="32">
        <f t="shared" si="27"/>
        <v>0</v>
      </c>
      <c r="P46" s="30">
        <f t="shared" si="24"/>
        <v>0</v>
      </c>
    </row>
    <row r="47" spans="1:16" x14ac:dyDescent="0.25">
      <c r="A47" s="13" t="s">
        <v>16</v>
      </c>
      <c r="B47" s="28">
        <f t="shared" ref="B47:O47" si="28">ROUND(B29-B20,0)</f>
        <v>2232</v>
      </c>
      <c r="C47" s="28">
        <f t="shared" si="28"/>
        <v>3146</v>
      </c>
      <c r="D47" s="28">
        <f t="shared" si="28"/>
        <v>1374</v>
      </c>
      <c r="E47" s="28">
        <f t="shared" si="28"/>
        <v>1930</v>
      </c>
      <c r="F47" s="28">
        <f t="shared" si="28"/>
        <v>2040</v>
      </c>
      <c r="G47" s="28">
        <f t="shared" si="28"/>
        <v>1293</v>
      </c>
      <c r="H47" s="28">
        <f t="shared" si="28"/>
        <v>2079</v>
      </c>
      <c r="I47" s="28">
        <f t="shared" si="28"/>
        <v>2215</v>
      </c>
      <c r="J47" s="28">
        <f t="shared" si="28"/>
        <v>2333</v>
      </c>
      <c r="K47" s="28">
        <f t="shared" si="28"/>
        <v>2193</v>
      </c>
      <c r="L47" s="28">
        <f t="shared" si="28"/>
        <v>2515</v>
      </c>
      <c r="M47" s="28">
        <f t="shared" si="28"/>
        <v>2150</v>
      </c>
      <c r="N47" s="28">
        <f t="shared" si="28"/>
        <v>2006</v>
      </c>
      <c r="O47" s="29">
        <f t="shared" si="28"/>
        <v>3100</v>
      </c>
      <c r="P47" s="44">
        <f t="shared" si="24"/>
        <v>2186.1428571428573</v>
      </c>
    </row>
    <row r="48" spans="1:16" x14ac:dyDescent="0.25">
      <c r="A48" s="15" t="s">
        <v>17</v>
      </c>
      <c r="B48" s="31">
        <f t="shared" ref="B48:O48" si="29">ROUND(B30-B21,2)</f>
        <v>0</v>
      </c>
      <c r="C48" s="31">
        <f t="shared" si="29"/>
        <v>15.25</v>
      </c>
      <c r="D48" s="31">
        <f t="shared" si="29"/>
        <v>0</v>
      </c>
      <c r="E48" s="31">
        <f t="shared" si="29"/>
        <v>4.3</v>
      </c>
      <c r="F48" s="31">
        <f t="shared" si="29"/>
        <v>13</v>
      </c>
      <c r="G48" s="31">
        <f t="shared" si="29"/>
        <v>15.64</v>
      </c>
      <c r="H48" s="31">
        <f t="shared" si="29"/>
        <v>0</v>
      </c>
      <c r="I48" s="31">
        <f t="shared" si="29"/>
        <v>0</v>
      </c>
      <c r="J48" s="31">
        <f t="shared" si="29"/>
        <v>0</v>
      </c>
      <c r="K48" s="31">
        <f t="shared" si="29"/>
        <v>0</v>
      </c>
      <c r="L48" s="31">
        <f t="shared" si="29"/>
        <v>0</v>
      </c>
      <c r="M48" s="31">
        <f t="shared" si="29"/>
        <v>0</v>
      </c>
      <c r="N48" s="31">
        <f t="shared" si="29"/>
        <v>0</v>
      </c>
      <c r="O48" s="32">
        <f t="shared" si="29"/>
        <v>0</v>
      </c>
      <c r="P48" s="30">
        <f t="shared" si="24"/>
        <v>3.4421428571428572</v>
      </c>
    </row>
    <row r="49" spans="1:16" ht="15.75" thickBot="1" x14ac:dyDescent="0.3">
      <c r="A49" s="18" t="s">
        <v>18</v>
      </c>
      <c r="B49" s="48">
        <f t="shared" ref="B49:O49" si="30">ROUND(B31-B22,0)</f>
        <v>1309</v>
      </c>
      <c r="C49" s="48">
        <f t="shared" si="30"/>
        <v>1206</v>
      </c>
      <c r="D49" s="48">
        <f t="shared" si="30"/>
        <v>1400</v>
      </c>
      <c r="E49" s="48">
        <f t="shared" si="30"/>
        <v>-6099</v>
      </c>
      <c r="F49" s="48">
        <f t="shared" si="30"/>
        <v>1400</v>
      </c>
      <c r="G49" s="48">
        <f t="shared" si="30"/>
        <v>1052</v>
      </c>
      <c r="H49" s="48">
        <f t="shared" si="30"/>
        <v>1169</v>
      </c>
      <c r="I49" s="48">
        <f t="shared" si="30"/>
        <v>1263</v>
      </c>
      <c r="J49" s="48">
        <f t="shared" si="30"/>
        <v>1286</v>
      </c>
      <c r="K49" s="48">
        <f t="shared" si="30"/>
        <v>1218</v>
      </c>
      <c r="L49" s="48">
        <f t="shared" si="30"/>
        <v>1732</v>
      </c>
      <c r="M49" s="48">
        <f t="shared" si="30"/>
        <v>1177</v>
      </c>
      <c r="N49" s="48">
        <f t="shared" si="30"/>
        <v>1230</v>
      </c>
      <c r="O49" s="49">
        <f t="shared" si="30"/>
        <v>1200</v>
      </c>
      <c r="P49" s="45">
        <f t="shared" si="24"/>
        <v>753.07142857142856</v>
      </c>
    </row>
    <row r="50" spans="1:16" ht="19.5" thickBot="1" x14ac:dyDescent="0.3">
      <c r="A50" s="78" t="s">
        <v>34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80"/>
    </row>
    <row r="51" spans="1:16" x14ac:dyDescent="0.25">
      <c r="A51" s="11" t="s">
        <v>24</v>
      </c>
      <c r="B51" s="37">
        <f>ROUND(100*(B15-B6)/B6,2)</f>
        <v>-2</v>
      </c>
      <c r="C51" s="37">
        <f t="shared" ref="C51:O51" si="31">ROUND(100*(C15-C6)/C6,2)</f>
        <v>-1.17</v>
      </c>
      <c r="D51" s="37">
        <f t="shared" si="31"/>
        <v>-8</v>
      </c>
      <c r="E51" s="37">
        <f t="shared" si="31"/>
        <v>-3.96</v>
      </c>
      <c r="F51" s="37">
        <f t="shared" si="31"/>
        <v>-9.02</v>
      </c>
      <c r="G51" s="37">
        <f t="shared" si="31"/>
        <v>-2</v>
      </c>
      <c r="H51" s="37">
        <f t="shared" si="31"/>
        <v>-6.98</v>
      </c>
      <c r="I51" s="37">
        <f t="shared" si="31"/>
        <v>-1.61</v>
      </c>
      <c r="J51" s="37">
        <f t="shared" si="31"/>
        <v>-7.36</v>
      </c>
      <c r="K51" s="37">
        <f t="shared" si="31"/>
        <v>-1.7</v>
      </c>
      <c r="L51" s="37">
        <f t="shared" si="31"/>
        <v>0.73</v>
      </c>
      <c r="M51" s="37">
        <f t="shared" si="31"/>
        <v>-6.04</v>
      </c>
      <c r="N51" s="37">
        <f t="shared" si="31"/>
        <v>-1</v>
      </c>
      <c r="O51" s="38">
        <f t="shared" si="31"/>
        <v>-10.220000000000001</v>
      </c>
      <c r="P51" s="33">
        <f t="shared" ref="P51:P58" si="32">AVERAGE(B51:O51)</f>
        <v>-4.3092857142857142</v>
      </c>
    </row>
    <row r="52" spans="1:16" x14ac:dyDescent="0.25">
      <c r="A52" s="13" t="s">
        <v>25</v>
      </c>
      <c r="B52" s="31">
        <f t="shared" ref="B52:O58" si="33">ROUND(100*(B16-B7)/B7,2)</f>
        <v>-2</v>
      </c>
      <c r="C52" s="31">
        <f t="shared" si="33"/>
        <v>-1.8</v>
      </c>
      <c r="D52" s="31">
        <f t="shared" si="33"/>
        <v>-8</v>
      </c>
      <c r="E52" s="31">
        <f t="shared" si="33"/>
        <v>-2</v>
      </c>
      <c r="F52" s="31">
        <f t="shared" si="33"/>
        <v>-2.16</v>
      </c>
      <c r="G52" s="31">
        <f t="shared" si="33"/>
        <v>-2</v>
      </c>
      <c r="H52" s="31">
        <f t="shared" si="33"/>
        <v>-5.15</v>
      </c>
      <c r="I52" s="31">
        <f t="shared" si="33"/>
        <v>0</v>
      </c>
      <c r="J52" s="31">
        <f t="shared" si="33"/>
        <v>-1.88</v>
      </c>
      <c r="K52" s="31">
        <f t="shared" si="33"/>
        <v>-1.7</v>
      </c>
      <c r="L52" s="31">
        <f t="shared" si="33"/>
        <v>-0.23</v>
      </c>
      <c r="M52" s="31">
        <f t="shared" si="33"/>
        <v>-6.64</v>
      </c>
      <c r="N52" s="31">
        <f t="shared" si="33"/>
        <v>-1</v>
      </c>
      <c r="O52" s="32">
        <f t="shared" si="33"/>
        <v>-10.91</v>
      </c>
      <c r="P52" s="34">
        <f t="shared" si="32"/>
        <v>-3.2478571428571428</v>
      </c>
    </row>
    <row r="53" spans="1:16" x14ac:dyDescent="0.25">
      <c r="A53" s="13" t="s">
        <v>26</v>
      </c>
      <c r="B53" s="31">
        <f t="shared" si="33"/>
        <v>-2</v>
      </c>
      <c r="C53" s="31">
        <f t="shared" si="33"/>
        <v>0</v>
      </c>
      <c r="D53" s="31">
        <f t="shared" si="33"/>
        <v>-8</v>
      </c>
      <c r="E53" s="31">
        <f t="shared" si="33"/>
        <v>-8.84</v>
      </c>
      <c r="F53" s="31">
        <f t="shared" si="33"/>
        <v>-22.83</v>
      </c>
      <c r="G53" s="31">
        <f t="shared" si="33"/>
        <v>-2</v>
      </c>
      <c r="H53" s="31">
        <f t="shared" si="33"/>
        <v>-15.17</v>
      </c>
      <c r="I53" s="31">
        <f t="shared" si="33"/>
        <v>-4.76</v>
      </c>
      <c r="J53" s="31">
        <f t="shared" si="33"/>
        <v>-15.05</v>
      </c>
      <c r="K53" s="31">
        <f t="shared" si="33"/>
        <v>-1.7</v>
      </c>
      <c r="L53" s="31">
        <f t="shared" si="33"/>
        <v>2.25</v>
      </c>
      <c r="M53" s="31">
        <f t="shared" si="33"/>
        <v>-4.6500000000000004</v>
      </c>
      <c r="N53" s="31">
        <f t="shared" si="33"/>
        <v>-1</v>
      </c>
      <c r="O53" s="32">
        <f t="shared" si="33"/>
        <v>-9.07</v>
      </c>
      <c r="P53" s="34">
        <f t="shared" si="32"/>
        <v>-6.6300000000000017</v>
      </c>
    </row>
    <row r="54" spans="1:16" x14ac:dyDescent="0.25">
      <c r="A54" s="13" t="s">
        <v>27</v>
      </c>
      <c r="B54" s="31">
        <f t="shared" si="33"/>
        <v>-10.66</v>
      </c>
      <c r="C54" s="31">
        <f t="shared" si="33"/>
        <v>0</v>
      </c>
      <c r="D54" s="31">
        <f t="shared" si="33"/>
        <v>-10.66</v>
      </c>
      <c r="E54" s="31">
        <f t="shared" si="33"/>
        <v>-7.04</v>
      </c>
      <c r="F54" s="31">
        <f t="shared" si="33"/>
        <v>-6.67</v>
      </c>
      <c r="G54" s="31">
        <f t="shared" si="33"/>
        <v>-23.33</v>
      </c>
      <c r="H54" s="31">
        <f t="shared" si="33"/>
        <v>-10.66</v>
      </c>
      <c r="I54" s="31">
        <f t="shared" si="33"/>
        <v>0</v>
      </c>
      <c r="J54" s="31">
        <f t="shared" si="33"/>
        <v>-10.66</v>
      </c>
      <c r="K54" s="31">
        <f t="shared" si="33"/>
        <v>-4.25</v>
      </c>
      <c r="L54" s="31">
        <f t="shared" si="33"/>
        <v>0</v>
      </c>
      <c r="M54" s="31">
        <f t="shared" si="33"/>
        <v>-10.38</v>
      </c>
      <c r="N54" s="31">
        <f t="shared" si="33"/>
        <v>-3.64</v>
      </c>
      <c r="O54" s="32">
        <f t="shared" si="33"/>
        <v>-11.11</v>
      </c>
      <c r="P54" s="35">
        <f t="shared" si="32"/>
        <v>-7.7899999999999991</v>
      </c>
    </row>
    <row r="55" spans="1:16" x14ac:dyDescent="0.25">
      <c r="A55" s="15" t="s">
        <v>15</v>
      </c>
      <c r="B55" s="31">
        <f t="shared" si="33"/>
        <v>0</v>
      </c>
      <c r="C55" s="31">
        <f t="shared" si="33"/>
        <v>0</v>
      </c>
      <c r="D55" s="31">
        <f t="shared" si="33"/>
        <v>0</v>
      </c>
      <c r="E55" s="31">
        <f t="shared" si="33"/>
        <v>0</v>
      </c>
      <c r="F55" s="31">
        <f t="shared" si="33"/>
        <v>0</v>
      </c>
      <c r="G55" s="31">
        <f t="shared" si="33"/>
        <v>0</v>
      </c>
      <c r="H55" s="31">
        <f t="shared" si="33"/>
        <v>3.32</v>
      </c>
      <c r="I55" s="31">
        <f t="shared" si="33"/>
        <v>0</v>
      </c>
      <c r="J55" s="31">
        <f t="shared" si="33"/>
        <v>0</v>
      </c>
      <c r="K55" s="31">
        <f t="shared" si="33"/>
        <v>0</v>
      </c>
      <c r="L55" s="31">
        <f t="shared" si="33"/>
        <v>0</v>
      </c>
      <c r="M55" s="31">
        <f t="shared" si="33"/>
        <v>7.12</v>
      </c>
      <c r="N55" s="31">
        <f t="shared" si="33"/>
        <v>0</v>
      </c>
      <c r="O55" s="32">
        <f t="shared" si="33"/>
        <v>10</v>
      </c>
      <c r="P55" s="30">
        <f t="shared" si="32"/>
        <v>1.4599999999999997</v>
      </c>
    </row>
    <row r="56" spans="1:16" x14ac:dyDescent="0.25">
      <c r="A56" s="13" t="s">
        <v>16</v>
      </c>
      <c r="B56" s="31">
        <f t="shared" si="33"/>
        <v>-2</v>
      </c>
      <c r="C56" s="31">
        <f t="shared" si="33"/>
        <v>-1.8</v>
      </c>
      <c r="D56" s="31">
        <f t="shared" si="33"/>
        <v>-8</v>
      </c>
      <c r="E56" s="31">
        <f t="shared" si="33"/>
        <v>-2</v>
      </c>
      <c r="F56" s="31">
        <f t="shared" si="33"/>
        <v>-2.16</v>
      </c>
      <c r="G56" s="31">
        <f t="shared" si="33"/>
        <v>-2</v>
      </c>
      <c r="H56" s="31">
        <f t="shared" si="33"/>
        <v>-2</v>
      </c>
      <c r="I56" s="31">
        <f t="shared" si="33"/>
        <v>0</v>
      </c>
      <c r="J56" s="31">
        <f t="shared" si="33"/>
        <v>-1.88</v>
      </c>
      <c r="K56" s="31">
        <f t="shared" si="33"/>
        <v>-1.7</v>
      </c>
      <c r="L56" s="31">
        <f t="shared" si="33"/>
        <v>-0.23</v>
      </c>
      <c r="M56" s="31">
        <f t="shared" si="33"/>
        <v>0</v>
      </c>
      <c r="N56" s="31">
        <f t="shared" si="33"/>
        <v>-1</v>
      </c>
      <c r="O56" s="32">
        <f t="shared" si="33"/>
        <v>-2</v>
      </c>
      <c r="P56" s="30">
        <f t="shared" si="32"/>
        <v>-1.9121428571428571</v>
      </c>
    </row>
    <row r="57" spans="1:16" x14ac:dyDescent="0.25">
      <c r="A57" s="15" t="s">
        <v>17</v>
      </c>
      <c r="B57" s="31">
        <f t="shared" si="33"/>
        <v>0</v>
      </c>
      <c r="C57" s="31">
        <f t="shared" si="33"/>
        <v>0</v>
      </c>
      <c r="D57" s="31">
        <f t="shared" si="33"/>
        <v>0</v>
      </c>
      <c r="E57" s="31">
        <f t="shared" si="33"/>
        <v>7.5</v>
      </c>
      <c r="F57" s="31">
        <f t="shared" si="33"/>
        <v>26.83</v>
      </c>
      <c r="G57" s="31">
        <f t="shared" si="33"/>
        <v>0</v>
      </c>
      <c r="H57" s="31">
        <f t="shared" si="33"/>
        <v>15.53</v>
      </c>
      <c r="I57" s="31">
        <f t="shared" si="33"/>
        <v>4.99</v>
      </c>
      <c r="J57" s="31">
        <f t="shared" si="33"/>
        <v>15.36</v>
      </c>
      <c r="K57" s="31">
        <f t="shared" si="33"/>
        <v>0</v>
      </c>
      <c r="L57" s="31">
        <f t="shared" si="33"/>
        <v>0</v>
      </c>
      <c r="M57" s="31">
        <f t="shared" si="33"/>
        <v>4.88</v>
      </c>
      <c r="N57" s="31">
        <f t="shared" si="33"/>
        <v>0</v>
      </c>
      <c r="O57" s="32">
        <f t="shared" si="33"/>
        <v>9.98</v>
      </c>
      <c r="P57" s="30">
        <f t="shared" si="32"/>
        <v>6.076428571428572</v>
      </c>
    </row>
    <row r="58" spans="1:16" ht="15.75" thickBot="1" x14ac:dyDescent="0.3">
      <c r="A58" s="18" t="s">
        <v>18</v>
      </c>
      <c r="B58" s="39">
        <f t="shared" si="33"/>
        <v>-2</v>
      </c>
      <c r="C58" s="39">
        <f t="shared" si="33"/>
        <v>0</v>
      </c>
      <c r="D58" s="39">
        <f t="shared" si="33"/>
        <v>-8</v>
      </c>
      <c r="E58" s="39">
        <f t="shared" si="33"/>
        <v>-2</v>
      </c>
      <c r="F58" s="39">
        <f t="shared" si="33"/>
        <v>-2.12</v>
      </c>
      <c r="G58" s="39">
        <f t="shared" si="33"/>
        <v>-2</v>
      </c>
      <c r="H58" s="39">
        <f t="shared" si="33"/>
        <v>-2</v>
      </c>
      <c r="I58" s="39">
        <f t="shared" si="33"/>
        <v>0</v>
      </c>
      <c r="J58" s="39">
        <f t="shared" si="33"/>
        <v>-2</v>
      </c>
      <c r="K58" s="39">
        <f t="shared" si="33"/>
        <v>-1.7</v>
      </c>
      <c r="L58" s="39">
        <f t="shared" si="33"/>
        <v>2.25</v>
      </c>
      <c r="M58" s="39">
        <f t="shared" si="33"/>
        <v>0</v>
      </c>
      <c r="N58" s="39">
        <f t="shared" si="33"/>
        <v>-1</v>
      </c>
      <c r="O58" s="40">
        <f t="shared" si="33"/>
        <v>0</v>
      </c>
      <c r="P58" s="36">
        <f t="shared" si="32"/>
        <v>-1.4692857142857143</v>
      </c>
    </row>
    <row r="59" spans="1:16" ht="19.5" thickBot="1" x14ac:dyDescent="0.3">
      <c r="A59" s="78" t="s">
        <v>39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80"/>
    </row>
    <row r="60" spans="1:16" x14ac:dyDescent="0.25">
      <c r="A60" s="11" t="s">
        <v>24</v>
      </c>
      <c r="B60" s="37">
        <f>ROUND(100*(B24-B15)/B15,2)</f>
        <v>5</v>
      </c>
      <c r="C60" s="37">
        <f t="shared" ref="C60:O60" si="34">ROUND(100*(C24-C15)/C15,2)</f>
        <v>-6.15</v>
      </c>
      <c r="D60" s="37">
        <f t="shared" si="34"/>
        <v>4.21</v>
      </c>
      <c r="E60" s="37">
        <f t="shared" si="34"/>
        <v>-4.45</v>
      </c>
      <c r="F60" s="37">
        <f t="shared" si="34"/>
        <v>-4.84</v>
      </c>
      <c r="G60" s="37">
        <f t="shared" si="34"/>
        <v>-4.6100000000000003</v>
      </c>
      <c r="H60" s="37">
        <f t="shared" si="34"/>
        <v>5.01</v>
      </c>
      <c r="I60" s="37">
        <f t="shared" si="34"/>
        <v>5</v>
      </c>
      <c r="J60" s="37">
        <f t="shared" si="34"/>
        <v>5.34</v>
      </c>
      <c r="K60" s="37">
        <f t="shared" si="34"/>
        <v>5</v>
      </c>
      <c r="L60" s="37">
        <f t="shared" si="34"/>
        <v>6.31</v>
      </c>
      <c r="M60" s="37">
        <f t="shared" si="34"/>
        <v>5</v>
      </c>
      <c r="N60" s="37">
        <f t="shared" si="34"/>
        <v>5</v>
      </c>
      <c r="O60" s="38">
        <f t="shared" si="34"/>
        <v>6.23</v>
      </c>
      <c r="P60" s="33">
        <f t="shared" ref="P60:P67" si="35">AVERAGE(B60:O60)</f>
        <v>2.2892857142857141</v>
      </c>
    </row>
    <row r="61" spans="1:16" x14ac:dyDescent="0.25">
      <c r="A61" s="13" t="s">
        <v>25</v>
      </c>
      <c r="B61" s="31">
        <f t="shared" ref="B61:O61" si="36">ROUND(100*(B25-B16)/B16,2)</f>
        <v>5</v>
      </c>
      <c r="C61" s="31">
        <f t="shared" si="36"/>
        <v>6.93</v>
      </c>
      <c r="D61" s="31">
        <f t="shared" si="36"/>
        <v>3.56</v>
      </c>
      <c r="E61" s="31">
        <f t="shared" si="36"/>
        <v>4.63</v>
      </c>
      <c r="F61" s="31">
        <f t="shared" si="36"/>
        <v>5</v>
      </c>
      <c r="G61" s="31">
        <f t="shared" si="36"/>
        <v>3.5</v>
      </c>
      <c r="H61" s="31">
        <f t="shared" si="36"/>
        <v>5.01</v>
      </c>
      <c r="I61" s="31">
        <f t="shared" si="36"/>
        <v>5</v>
      </c>
      <c r="J61" s="31">
        <f t="shared" si="36"/>
        <v>5.53</v>
      </c>
      <c r="K61" s="31">
        <f t="shared" si="36"/>
        <v>5</v>
      </c>
      <c r="L61" s="31">
        <f t="shared" si="36"/>
        <v>5.97</v>
      </c>
      <c r="M61" s="31">
        <f t="shared" si="36"/>
        <v>5</v>
      </c>
      <c r="N61" s="31">
        <f t="shared" si="36"/>
        <v>5</v>
      </c>
      <c r="O61" s="32">
        <f t="shared" si="36"/>
        <v>7.01</v>
      </c>
      <c r="P61" s="34">
        <f t="shared" si="35"/>
        <v>5.152857142857143</v>
      </c>
    </row>
    <row r="62" spans="1:16" x14ac:dyDescent="0.25">
      <c r="A62" s="13" t="s">
        <v>26</v>
      </c>
      <c r="B62" s="31">
        <f t="shared" ref="B62:O62" si="37">ROUND(100*(B26-B17)/B17,2)</f>
        <v>5</v>
      </c>
      <c r="C62" s="31">
        <f t="shared" si="37"/>
        <v>-30</v>
      </c>
      <c r="D62" s="31">
        <f t="shared" si="37"/>
        <v>6.31</v>
      </c>
      <c r="E62" s="31">
        <f t="shared" si="37"/>
        <v>-28.82</v>
      </c>
      <c r="F62" s="31">
        <f t="shared" si="37"/>
        <v>-29.96</v>
      </c>
      <c r="G62" s="31">
        <f t="shared" si="37"/>
        <v>-30</v>
      </c>
      <c r="H62" s="31">
        <f t="shared" si="37"/>
        <v>5</v>
      </c>
      <c r="I62" s="31">
        <f t="shared" si="37"/>
        <v>5</v>
      </c>
      <c r="J62" s="31">
        <f t="shared" si="37"/>
        <v>5.03</v>
      </c>
      <c r="K62" s="31">
        <f t="shared" si="37"/>
        <v>5</v>
      </c>
      <c r="L62" s="31">
        <f t="shared" si="37"/>
        <v>6.82</v>
      </c>
      <c r="M62" s="31">
        <f t="shared" si="37"/>
        <v>5</v>
      </c>
      <c r="N62" s="31">
        <f t="shared" si="37"/>
        <v>5</v>
      </c>
      <c r="O62" s="32">
        <f t="shared" si="37"/>
        <v>4.9400000000000004</v>
      </c>
      <c r="P62" s="34">
        <f t="shared" si="35"/>
        <v>-4.6914285714285722</v>
      </c>
    </row>
    <row r="63" spans="1:16" x14ac:dyDescent="0.25">
      <c r="A63" s="13" t="s">
        <v>27</v>
      </c>
      <c r="B63" s="31">
        <f t="shared" ref="B63:O63" si="38">ROUND(100*(B27-B18)/B18,2)</f>
        <v>-33.33</v>
      </c>
      <c r="C63" s="31">
        <f t="shared" si="38"/>
        <v>-33.33</v>
      </c>
      <c r="D63" s="31">
        <f t="shared" si="38"/>
        <v>-33.33</v>
      </c>
      <c r="E63" s="31">
        <f t="shared" si="38"/>
        <v>-33.75</v>
      </c>
      <c r="F63" s="31">
        <f t="shared" si="38"/>
        <v>-32.14</v>
      </c>
      <c r="G63" s="31">
        <f t="shared" si="38"/>
        <v>-30</v>
      </c>
      <c r="H63" s="31">
        <f t="shared" si="38"/>
        <v>0</v>
      </c>
      <c r="I63" s="31">
        <f t="shared" si="38"/>
        <v>-1</v>
      </c>
      <c r="J63" s="31">
        <f t="shared" si="38"/>
        <v>0</v>
      </c>
      <c r="K63" s="31">
        <f t="shared" si="38"/>
        <v>0</v>
      </c>
      <c r="L63" s="31">
        <f t="shared" si="38"/>
        <v>0</v>
      </c>
      <c r="M63" s="31">
        <f t="shared" si="38"/>
        <v>0</v>
      </c>
      <c r="N63" s="31">
        <f t="shared" si="38"/>
        <v>0</v>
      </c>
      <c r="O63" s="32">
        <f t="shared" si="38"/>
        <v>0</v>
      </c>
      <c r="P63" s="35">
        <f t="shared" si="35"/>
        <v>-14.062857142857142</v>
      </c>
    </row>
    <row r="64" spans="1:16" x14ac:dyDescent="0.25">
      <c r="A64" s="15" t="s">
        <v>15</v>
      </c>
      <c r="B64" s="31">
        <f t="shared" ref="B64:O64" si="39">ROUND(100*(B28-B19)/B19,2)</f>
        <v>0</v>
      </c>
      <c r="C64" s="31">
        <f t="shared" si="39"/>
        <v>0</v>
      </c>
      <c r="D64" s="31">
        <f t="shared" si="39"/>
        <v>0</v>
      </c>
      <c r="E64" s="31">
        <f t="shared" si="39"/>
        <v>0</v>
      </c>
      <c r="F64" s="31">
        <f t="shared" si="39"/>
        <v>0</v>
      </c>
      <c r="G64" s="31">
        <f t="shared" si="39"/>
        <v>0</v>
      </c>
      <c r="H64" s="31">
        <f t="shared" si="39"/>
        <v>0</v>
      </c>
      <c r="I64" s="31">
        <f t="shared" si="39"/>
        <v>0</v>
      </c>
      <c r="J64" s="31">
        <f t="shared" si="39"/>
        <v>0</v>
      </c>
      <c r="K64" s="31">
        <f t="shared" si="39"/>
        <v>0</v>
      </c>
      <c r="L64" s="31">
        <f t="shared" si="39"/>
        <v>0</v>
      </c>
      <c r="M64" s="31">
        <f t="shared" si="39"/>
        <v>0</v>
      </c>
      <c r="N64" s="31">
        <f t="shared" si="39"/>
        <v>0</v>
      </c>
      <c r="O64" s="32">
        <f t="shared" si="39"/>
        <v>0</v>
      </c>
      <c r="P64" s="30">
        <f t="shared" si="35"/>
        <v>0</v>
      </c>
    </row>
    <row r="65" spans="1:16" x14ac:dyDescent="0.25">
      <c r="A65" s="13" t="s">
        <v>16</v>
      </c>
      <c r="B65" s="31">
        <f t="shared" ref="B65:O65" si="40">ROUND(100*(B29-B20)/B20,2)</f>
        <v>5</v>
      </c>
      <c r="C65" s="31">
        <f t="shared" si="40"/>
        <v>6.93</v>
      </c>
      <c r="D65" s="31">
        <f t="shared" si="40"/>
        <v>3.56</v>
      </c>
      <c r="E65" s="31">
        <f t="shared" si="40"/>
        <v>4.63</v>
      </c>
      <c r="F65" s="31">
        <f t="shared" si="40"/>
        <v>5</v>
      </c>
      <c r="G65" s="31">
        <f t="shared" si="40"/>
        <v>3.5</v>
      </c>
      <c r="H65" s="31">
        <f t="shared" si="40"/>
        <v>5.01</v>
      </c>
      <c r="I65" s="31">
        <f t="shared" si="40"/>
        <v>5</v>
      </c>
      <c r="J65" s="31">
        <f t="shared" si="40"/>
        <v>5.53</v>
      </c>
      <c r="K65" s="31">
        <f t="shared" si="40"/>
        <v>5</v>
      </c>
      <c r="L65" s="31">
        <f t="shared" si="40"/>
        <v>5.97</v>
      </c>
      <c r="M65" s="31">
        <f t="shared" si="40"/>
        <v>5</v>
      </c>
      <c r="N65" s="31">
        <f t="shared" si="40"/>
        <v>5</v>
      </c>
      <c r="O65" s="32">
        <f t="shared" si="40"/>
        <v>7.01</v>
      </c>
      <c r="P65" s="30">
        <f t="shared" si="35"/>
        <v>5.152857142857143</v>
      </c>
    </row>
    <row r="66" spans="1:16" x14ac:dyDescent="0.25">
      <c r="A66" s="15" t="s">
        <v>17</v>
      </c>
      <c r="B66" s="31">
        <f t="shared" ref="B66:O66" si="41">ROUND(100*(B30-B21)/B21,2)</f>
        <v>0</v>
      </c>
      <c r="C66" s="31">
        <f t="shared" si="41"/>
        <v>50</v>
      </c>
      <c r="D66" s="31">
        <f t="shared" si="41"/>
        <v>0</v>
      </c>
      <c r="E66" s="31">
        <f t="shared" si="41"/>
        <v>10</v>
      </c>
      <c r="F66" s="31">
        <f t="shared" si="41"/>
        <v>50</v>
      </c>
      <c r="G66" s="31">
        <f t="shared" si="41"/>
        <v>50</v>
      </c>
      <c r="H66" s="31">
        <f t="shared" si="41"/>
        <v>0</v>
      </c>
      <c r="I66" s="31">
        <f t="shared" si="41"/>
        <v>0</v>
      </c>
      <c r="J66" s="31">
        <f t="shared" si="41"/>
        <v>0</v>
      </c>
      <c r="K66" s="31">
        <f t="shared" si="41"/>
        <v>0</v>
      </c>
      <c r="L66" s="31">
        <f t="shared" si="41"/>
        <v>0</v>
      </c>
      <c r="M66" s="31">
        <f t="shared" si="41"/>
        <v>0</v>
      </c>
      <c r="N66" s="31">
        <f t="shared" si="41"/>
        <v>0</v>
      </c>
      <c r="O66" s="32">
        <f t="shared" si="41"/>
        <v>0</v>
      </c>
      <c r="P66" s="30">
        <f t="shared" si="35"/>
        <v>11.428571428571429</v>
      </c>
    </row>
    <row r="67" spans="1:16" ht="15.75" thickBot="1" x14ac:dyDescent="0.3">
      <c r="A67" s="18" t="s">
        <v>18</v>
      </c>
      <c r="B67" s="39">
        <f t="shared" ref="B67:O67" si="42">ROUND(100*(B31-B22)/B22,2)</f>
        <v>5</v>
      </c>
      <c r="C67" s="39">
        <f t="shared" si="42"/>
        <v>5</v>
      </c>
      <c r="D67" s="39">
        <f t="shared" si="42"/>
        <v>6.31</v>
      </c>
      <c r="E67" s="39">
        <f t="shared" si="42"/>
        <v>-21.7</v>
      </c>
      <c r="F67" s="39">
        <f t="shared" si="42"/>
        <v>5.05</v>
      </c>
      <c r="G67" s="39">
        <f t="shared" si="42"/>
        <v>5.01</v>
      </c>
      <c r="H67" s="39">
        <f t="shared" si="42"/>
        <v>5</v>
      </c>
      <c r="I67" s="39">
        <f t="shared" si="42"/>
        <v>5</v>
      </c>
      <c r="J67" s="39">
        <f t="shared" si="42"/>
        <v>5.03</v>
      </c>
      <c r="K67" s="39">
        <f t="shared" si="42"/>
        <v>5</v>
      </c>
      <c r="L67" s="39">
        <f t="shared" si="42"/>
        <v>6.82</v>
      </c>
      <c r="M67" s="39">
        <f t="shared" si="42"/>
        <v>5</v>
      </c>
      <c r="N67" s="39">
        <f t="shared" si="42"/>
        <v>5</v>
      </c>
      <c r="O67" s="40">
        <f t="shared" si="42"/>
        <v>4.9400000000000004</v>
      </c>
      <c r="P67" s="36">
        <f t="shared" si="35"/>
        <v>3.3185714285714281</v>
      </c>
    </row>
  </sheetData>
  <mergeCells count="9">
    <mergeCell ref="A59:P59"/>
    <mergeCell ref="B1:O1"/>
    <mergeCell ref="A14:P14"/>
    <mergeCell ref="B2:O2"/>
    <mergeCell ref="A32:P32"/>
    <mergeCell ref="A50:P50"/>
    <mergeCell ref="A5:P5"/>
    <mergeCell ref="A23:P23"/>
    <mergeCell ref="A41:P4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&amp;LČ.j.: MSMT-21301/2025-1&amp;RPříloha č. 16
&amp;A</oddHeader>
  </headerFooter>
  <ignoredErrors>
    <ignoredError sqref="B37:O39 B46:O48 P30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  <pageSetUpPr fitToPage="1"/>
  </sheetPr>
  <dimension ref="A1:S67"/>
  <sheetViews>
    <sheetView zoomScaleNormal="100" workbookViewId="0">
      <selection activeCell="I4" sqref="I4"/>
    </sheetView>
  </sheetViews>
  <sheetFormatPr defaultRowHeight="15" x14ac:dyDescent="0.25"/>
  <cols>
    <col min="1" max="1" width="14.42578125" customWidth="1"/>
    <col min="2" max="15" width="7.7109375" customWidth="1"/>
    <col min="16" max="16" width="7.7109375" style="3" customWidth="1"/>
    <col min="19" max="19" width="11.85546875" bestFit="1" customWidth="1"/>
  </cols>
  <sheetData>
    <row r="1" spans="1:19" ht="18.75" x14ac:dyDescent="0.3">
      <c r="B1" s="76" t="str">
        <f>'Tabulka č. 1'!B1:O1</f>
        <v>Krajské normativy MP, MPP a MPN - domovy mládeže VOŠ v letech 2023 - 2025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23"/>
    </row>
    <row r="2" spans="1:19" ht="15.75" x14ac:dyDescent="0.25">
      <c r="A2" s="10"/>
      <c r="B2" s="77" t="s">
        <v>22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10"/>
    </row>
    <row r="3" spans="1:19" ht="16.5" thickBot="1" x14ac:dyDescent="0.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2"/>
    </row>
    <row r="4" spans="1:19" s="4" customFormat="1" ht="81" customHeight="1" thickBot="1" x14ac:dyDescent="0.3">
      <c r="A4" s="21"/>
      <c r="B4" s="50" t="s">
        <v>0</v>
      </c>
      <c r="C4" s="50" t="s">
        <v>1</v>
      </c>
      <c r="D4" s="64" t="s">
        <v>2</v>
      </c>
      <c r="E4" s="50" t="s">
        <v>3</v>
      </c>
      <c r="F4" s="50" t="s">
        <v>4</v>
      </c>
      <c r="G4" s="50" t="s">
        <v>5</v>
      </c>
      <c r="H4" s="50" t="s">
        <v>6</v>
      </c>
      <c r="I4" s="50" t="s">
        <v>41</v>
      </c>
      <c r="J4" s="50" t="s">
        <v>7</v>
      </c>
      <c r="K4" s="50" t="s">
        <v>8</v>
      </c>
      <c r="L4" s="50" t="s">
        <v>9</v>
      </c>
      <c r="M4" s="50" t="s">
        <v>10</v>
      </c>
      <c r="N4" s="50" t="s">
        <v>11</v>
      </c>
      <c r="O4" s="50" t="s">
        <v>12</v>
      </c>
      <c r="P4" s="51" t="s">
        <v>19</v>
      </c>
    </row>
    <row r="5" spans="1:19" ht="19.5" thickBot="1" x14ac:dyDescent="0.3">
      <c r="A5" s="78" t="str">
        <f>'Tabulka č. 1'!A5:P5</f>
        <v>2023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5"/>
    </row>
    <row r="6" spans="1:19" x14ac:dyDescent="0.25">
      <c r="A6" s="11" t="s">
        <v>24</v>
      </c>
      <c r="B6" s="55">
        <f>(12*B11/B10)+(12*B13/B12)</f>
        <v>43579.109693441918</v>
      </c>
      <c r="C6" s="55">
        <f t="shared" ref="C6:O6" si="0">(12*C11/C10)+(12*C13/C12)</f>
        <v>22628.640605296343</v>
      </c>
      <c r="D6" s="55">
        <f t="shared" si="0"/>
        <v>20576.459658059081</v>
      </c>
      <c r="E6" s="55">
        <f t="shared" si="0"/>
        <v>29343.561844778545</v>
      </c>
      <c r="F6" s="55">
        <f t="shared" si="0"/>
        <v>49925.85365853658</v>
      </c>
      <c r="G6" s="55">
        <f t="shared" si="0"/>
        <v>27884.991639865657</v>
      </c>
      <c r="H6" s="55">
        <f t="shared" si="0"/>
        <v>34973.276071955341</v>
      </c>
      <c r="I6" s="55">
        <f t="shared" si="0"/>
        <v>24771.559012808633</v>
      </c>
      <c r="J6" s="55">
        <f t="shared" si="0"/>
        <v>22545.559263460258</v>
      </c>
      <c r="K6" s="55">
        <f t="shared" si="0"/>
        <v>17156.207167029075</v>
      </c>
      <c r="L6" s="55">
        <f t="shared" si="0"/>
        <v>21733.014004654608</v>
      </c>
      <c r="M6" s="55">
        <f t="shared" si="0"/>
        <v>19178.668989547041</v>
      </c>
      <c r="N6" s="55">
        <f t="shared" si="0"/>
        <v>32928.828901734101</v>
      </c>
      <c r="O6" s="56">
        <f t="shared" si="0"/>
        <v>25214.896057373029</v>
      </c>
      <c r="P6" s="12">
        <f t="shared" ref="P6:P13" si="1">SUMIF(B6:O6,"&gt;0")/COUNTIF(B6:O6,"&gt;0")</f>
        <v>28031.473326324303</v>
      </c>
    </row>
    <row r="7" spans="1:19" x14ac:dyDescent="0.25">
      <c r="A7" s="13" t="s">
        <v>25</v>
      </c>
      <c r="B7" s="52">
        <f>12*B11/B10</f>
        <v>32060.058651026393</v>
      </c>
      <c r="C7" s="52">
        <f t="shared" ref="C7:O7" si="2">12*C11/C10</f>
        <v>13137.23076923077</v>
      </c>
      <c r="D7" s="52">
        <f t="shared" si="2"/>
        <v>14179.730376291123</v>
      </c>
      <c r="E7" s="52">
        <f t="shared" si="2"/>
        <v>20739.861844778545</v>
      </c>
      <c r="F7" s="52">
        <f t="shared" si="2"/>
        <v>33360</v>
      </c>
      <c r="G7" s="52">
        <f t="shared" si="2"/>
        <v>19657.242279251848</v>
      </c>
      <c r="H7" s="52">
        <f t="shared" si="2"/>
        <v>27261.956249908879</v>
      </c>
      <c r="I7" s="52">
        <f t="shared" si="2"/>
        <v>14943.154343547934</v>
      </c>
      <c r="J7" s="52">
        <f t="shared" si="2"/>
        <v>13121.944805628933</v>
      </c>
      <c r="K7" s="52">
        <f t="shared" si="2"/>
        <v>9931.1342807316978</v>
      </c>
      <c r="L7" s="52">
        <f t="shared" si="2"/>
        <v>11712.832369942196</v>
      </c>
      <c r="M7" s="52">
        <f t="shared" si="2"/>
        <v>12286.571428571429</v>
      </c>
      <c r="N7" s="52">
        <f t="shared" si="2"/>
        <v>24313.8</v>
      </c>
      <c r="O7" s="53">
        <f t="shared" si="2"/>
        <v>15362.392674423094</v>
      </c>
      <c r="P7" s="20">
        <f t="shared" si="1"/>
        <v>18719.13643380949</v>
      </c>
    </row>
    <row r="8" spans="1:19" x14ac:dyDescent="0.25">
      <c r="A8" s="13" t="s">
        <v>26</v>
      </c>
      <c r="B8" s="52">
        <f>12*B13/B12</f>
        <v>11519.051042415529</v>
      </c>
      <c r="C8" s="52">
        <f t="shared" ref="C8:O8" si="3">12*C13/C12</f>
        <v>9491.4098360655735</v>
      </c>
      <c r="D8" s="52">
        <f t="shared" si="3"/>
        <v>6396.7292817679554</v>
      </c>
      <c r="E8" s="52">
        <f t="shared" si="3"/>
        <v>8603.7000000000007</v>
      </c>
      <c r="F8" s="52">
        <f t="shared" si="3"/>
        <v>16565.853658536584</v>
      </c>
      <c r="G8" s="52">
        <f t="shared" si="3"/>
        <v>8227.7493606138105</v>
      </c>
      <c r="H8" s="52">
        <f t="shared" si="3"/>
        <v>7711.3198220464647</v>
      </c>
      <c r="I8" s="52">
        <f t="shared" si="3"/>
        <v>9828.4046692607008</v>
      </c>
      <c r="J8" s="52">
        <f t="shared" si="3"/>
        <v>9423.6144578313251</v>
      </c>
      <c r="K8" s="52">
        <f t="shared" si="3"/>
        <v>7225.0728862973765</v>
      </c>
      <c r="L8" s="52">
        <f t="shared" si="3"/>
        <v>10020.181634712411</v>
      </c>
      <c r="M8" s="52">
        <f t="shared" si="3"/>
        <v>6892.0975609756097</v>
      </c>
      <c r="N8" s="52">
        <f t="shared" si="3"/>
        <v>8615.0289017341038</v>
      </c>
      <c r="O8" s="53">
        <f t="shared" si="3"/>
        <v>9852.5033829499334</v>
      </c>
      <c r="P8" s="20">
        <f t="shared" si="1"/>
        <v>9312.3368925148134</v>
      </c>
    </row>
    <row r="9" spans="1:19" x14ac:dyDescent="0.25">
      <c r="A9" s="13" t="s">
        <v>27</v>
      </c>
      <c r="B9" s="1">
        <v>319</v>
      </c>
      <c r="C9" s="1">
        <v>360</v>
      </c>
      <c r="D9" s="1">
        <v>319</v>
      </c>
      <c r="E9" s="1">
        <v>341</v>
      </c>
      <c r="F9" s="1">
        <v>300</v>
      </c>
      <c r="G9" s="1">
        <v>300</v>
      </c>
      <c r="H9" s="1">
        <v>319</v>
      </c>
      <c r="I9" s="1">
        <v>300</v>
      </c>
      <c r="J9" s="1">
        <v>319</v>
      </c>
      <c r="K9" s="1">
        <v>259</v>
      </c>
      <c r="L9" s="1">
        <v>341</v>
      </c>
      <c r="M9" s="1">
        <v>318</v>
      </c>
      <c r="N9" s="1">
        <v>275</v>
      </c>
      <c r="O9" s="63">
        <v>315</v>
      </c>
      <c r="P9" s="14">
        <f t="shared" si="1"/>
        <v>313.21428571428572</v>
      </c>
    </row>
    <row r="10" spans="1:19" x14ac:dyDescent="0.25">
      <c r="A10" s="15" t="s">
        <v>15</v>
      </c>
      <c r="B10" s="73">
        <v>17.05</v>
      </c>
      <c r="C10" s="73">
        <v>42.25</v>
      </c>
      <c r="D10" s="73">
        <v>35.531000000000006</v>
      </c>
      <c r="E10" s="73">
        <v>24.61</v>
      </c>
      <c r="F10" s="73">
        <v>15</v>
      </c>
      <c r="G10" s="74">
        <v>22.99</v>
      </c>
      <c r="H10" s="73">
        <v>18.631678348530023</v>
      </c>
      <c r="I10" s="73">
        <v>35.57</v>
      </c>
      <c r="J10" s="73">
        <v>39.305149323502256</v>
      </c>
      <c r="K10" s="73">
        <v>53.902000000000001</v>
      </c>
      <c r="L10" s="73">
        <v>43.25</v>
      </c>
      <c r="M10" s="73">
        <v>42</v>
      </c>
      <c r="N10" s="73">
        <v>20</v>
      </c>
      <c r="O10" s="75">
        <v>35.228887287918759</v>
      </c>
      <c r="P10" s="16">
        <f t="shared" si="1"/>
        <v>31.808479639996506</v>
      </c>
    </row>
    <row r="11" spans="1:19" x14ac:dyDescent="0.25">
      <c r="A11" s="13" t="s">
        <v>16</v>
      </c>
      <c r="B11" s="68">
        <v>45552</v>
      </c>
      <c r="C11" s="68">
        <v>46254</v>
      </c>
      <c r="D11" s="68">
        <v>41985</v>
      </c>
      <c r="E11" s="68">
        <v>42534</v>
      </c>
      <c r="F11" s="68">
        <v>41700</v>
      </c>
      <c r="G11" s="68">
        <v>37660</v>
      </c>
      <c r="H11" s="68">
        <v>42328</v>
      </c>
      <c r="I11" s="68">
        <v>44294</v>
      </c>
      <c r="J11" s="68">
        <v>42980</v>
      </c>
      <c r="K11" s="68">
        <v>44609</v>
      </c>
      <c r="L11" s="1">
        <v>42215</v>
      </c>
      <c r="M11" s="68">
        <v>43003</v>
      </c>
      <c r="N11" s="68">
        <v>40523</v>
      </c>
      <c r="O11" s="69">
        <v>45100</v>
      </c>
      <c r="P11" s="17">
        <f t="shared" si="1"/>
        <v>42909.785714285717</v>
      </c>
      <c r="S11" s="47"/>
    </row>
    <row r="12" spans="1:19" x14ac:dyDescent="0.25">
      <c r="A12" s="15" t="s">
        <v>17</v>
      </c>
      <c r="B12" s="73">
        <v>27.82</v>
      </c>
      <c r="C12" s="73">
        <v>30.5</v>
      </c>
      <c r="D12" s="73">
        <v>45.25</v>
      </c>
      <c r="E12" s="73">
        <v>40</v>
      </c>
      <c r="F12" s="73">
        <v>20.5</v>
      </c>
      <c r="G12" s="74">
        <v>31.28</v>
      </c>
      <c r="H12" s="73">
        <v>37.142280000000007</v>
      </c>
      <c r="I12" s="73">
        <v>30.84</v>
      </c>
      <c r="J12" s="73">
        <v>33.200000000000003</v>
      </c>
      <c r="K12" s="73">
        <v>41.16</v>
      </c>
      <c r="L12" s="73">
        <v>29.73</v>
      </c>
      <c r="M12" s="73">
        <v>41</v>
      </c>
      <c r="N12" s="73">
        <v>34.6</v>
      </c>
      <c r="O12" s="75">
        <v>29.56</v>
      </c>
      <c r="P12" s="16">
        <f t="shared" si="1"/>
        <v>33.755877142857145</v>
      </c>
    </row>
    <row r="13" spans="1:19" ht="15.75" thickBot="1" x14ac:dyDescent="0.3">
      <c r="A13" s="18" t="s">
        <v>18</v>
      </c>
      <c r="B13" s="65">
        <v>26705</v>
      </c>
      <c r="C13" s="65">
        <v>24124</v>
      </c>
      <c r="D13" s="65">
        <v>24121</v>
      </c>
      <c r="E13" s="65">
        <v>28679</v>
      </c>
      <c r="F13" s="65">
        <v>28300</v>
      </c>
      <c r="G13" s="65">
        <v>21447</v>
      </c>
      <c r="H13" s="65">
        <v>23868</v>
      </c>
      <c r="I13" s="65">
        <v>25259</v>
      </c>
      <c r="J13" s="65">
        <v>26072</v>
      </c>
      <c r="K13" s="65">
        <v>24782</v>
      </c>
      <c r="L13" s="66">
        <v>24825</v>
      </c>
      <c r="M13" s="65">
        <v>23548</v>
      </c>
      <c r="N13" s="65">
        <v>24840</v>
      </c>
      <c r="O13" s="67">
        <v>24270</v>
      </c>
      <c r="P13" s="19">
        <f t="shared" si="1"/>
        <v>25060</v>
      </c>
    </row>
    <row r="14" spans="1:19" ht="19.5" thickBot="1" x14ac:dyDescent="0.3">
      <c r="A14" s="78" t="str">
        <f>'Tabulka č. 1'!A14:P14</f>
        <v>2024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5"/>
    </row>
    <row r="15" spans="1:19" x14ac:dyDescent="0.25">
      <c r="A15" s="11" t="s">
        <v>24</v>
      </c>
      <c r="B15" s="55">
        <f>(12*B20/B19)+(12*B22/B21)</f>
        <v>42707.598786501403</v>
      </c>
      <c r="C15" s="55">
        <f t="shared" ref="C15:O15" si="4">(12*C20/C19)+(12*C22/C21)</f>
        <v>22392.048889320009</v>
      </c>
      <c r="D15" s="55">
        <f t="shared" si="4"/>
        <v>18930.342885414353</v>
      </c>
      <c r="E15" s="55">
        <f t="shared" si="4"/>
        <v>28168.164387703997</v>
      </c>
      <c r="F15" s="55">
        <f t="shared" si="4"/>
        <v>41167.224080267559</v>
      </c>
      <c r="G15" s="55">
        <f t="shared" si="4"/>
        <v>27327.373182379975</v>
      </c>
      <c r="H15" s="55">
        <f t="shared" si="4"/>
        <v>32179.434073315082</v>
      </c>
      <c r="I15" s="55">
        <f t="shared" si="4"/>
        <v>24304.117901299633</v>
      </c>
      <c r="J15" s="55">
        <f t="shared" si="4"/>
        <v>20878.595538044319</v>
      </c>
      <c r="K15" s="55">
        <f t="shared" si="4"/>
        <v>16864.715946540709</v>
      </c>
      <c r="L15" s="55">
        <f t="shared" si="4"/>
        <v>21931.731385941683</v>
      </c>
      <c r="M15" s="55">
        <f t="shared" si="4"/>
        <v>18039.001550387598</v>
      </c>
      <c r="N15" s="55">
        <f t="shared" si="4"/>
        <v>32599.817341040463</v>
      </c>
      <c r="O15" s="56">
        <f t="shared" si="4"/>
        <v>22645.58893380727</v>
      </c>
      <c r="P15" s="12">
        <f t="shared" ref="P15:P22" si="5">SUMIF(B15:O15,"&gt;0")/COUNTIF(B15:O15,"&gt;0")</f>
        <v>26438.26820585458</v>
      </c>
    </row>
    <row r="16" spans="1:19" x14ac:dyDescent="0.25">
      <c r="A16" s="13" t="s">
        <v>25</v>
      </c>
      <c r="B16" s="52">
        <f>12*B20/B19</f>
        <v>31418.885630498531</v>
      </c>
      <c r="C16" s="52">
        <f t="shared" ref="C16:O16" si="6">12*C20/C19</f>
        <v>12900.639053254437</v>
      </c>
      <c r="D16" s="52">
        <f t="shared" si="6"/>
        <v>13045.351946187833</v>
      </c>
      <c r="E16" s="52">
        <f t="shared" si="6"/>
        <v>20324.908573750508</v>
      </c>
      <c r="F16" s="52">
        <f t="shared" si="6"/>
        <v>28382.608695652172</v>
      </c>
      <c r="G16" s="52">
        <f t="shared" si="6"/>
        <v>19264.201826881254</v>
      </c>
      <c r="H16" s="52">
        <f t="shared" si="6"/>
        <v>25638.070824103725</v>
      </c>
      <c r="I16" s="52">
        <f t="shared" si="6"/>
        <v>14943.154343547934</v>
      </c>
      <c r="J16" s="52">
        <f t="shared" si="6"/>
        <v>12873.060290002542</v>
      </c>
      <c r="K16" s="52">
        <f t="shared" si="6"/>
        <v>9762.3835850246742</v>
      </c>
      <c r="L16" s="52">
        <f t="shared" si="6"/>
        <v>11685.919075144509</v>
      </c>
      <c r="M16" s="52">
        <f t="shared" si="6"/>
        <v>11467.466666666667</v>
      </c>
      <c r="N16" s="52">
        <f t="shared" si="6"/>
        <v>24070.799999999999</v>
      </c>
      <c r="O16" s="53">
        <f t="shared" si="6"/>
        <v>13687.114618212068</v>
      </c>
      <c r="P16" s="20">
        <f t="shared" si="5"/>
        <v>17818.897509209062</v>
      </c>
    </row>
    <row r="17" spans="1:16" x14ac:dyDescent="0.25">
      <c r="A17" s="13" t="s">
        <v>26</v>
      </c>
      <c r="B17" s="52">
        <f>12*B22/B21</f>
        <v>11288.713156002876</v>
      </c>
      <c r="C17" s="52">
        <f t="shared" ref="C17:O17" si="7">12*C22/C21</f>
        <v>9491.4098360655735</v>
      </c>
      <c r="D17" s="52">
        <f t="shared" si="7"/>
        <v>5884.990939226519</v>
      </c>
      <c r="E17" s="52">
        <f t="shared" si="7"/>
        <v>7843.2558139534885</v>
      </c>
      <c r="F17" s="52">
        <f t="shared" si="7"/>
        <v>12784.615384615385</v>
      </c>
      <c r="G17" s="52">
        <f t="shared" si="7"/>
        <v>8063.1713554987209</v>
      </c>
      <c r="H17" s="52">
        <f t="shared" si="7"/>
        <v>6541.3632492113566</v>
      </c>
      <c r="I17" s="52">
        <f t="shared" si="7"/>
        <v>9360.9635577516983</v>
      </c>
      <c r="J17" s="52">
        <f t="shared" si="7"/>
        <v>8005.535248041776</v>
      </c>
      <c r="K17" s="52">
        <f t="shared" si="7"/>
        <v>7102.3323615160352</v>
      </c>
      <c r="L17" s="52">
        <f t="shared" si="7"/>
        <v>10245.812310797175</v>
      </c>
      <c r="M17" s="52">
        <f t="shared" si="7"/>
        <v>6571.5348837209303</v>
      </c>
      <c r="N17" s="52">
        <f t="shared" si="7"/>
        <v>8529.0173410404623</v>
      </c>
      <c r="O17" s="53">
        <f t="shared" si="7"/>
        <v>8958.4743155952019</v>
      </c>
      <c r="P17" s="20">
        <f t="shared" si="5"/>
        <v>8619.3706966455156</v>
      </c>
    </row>
    <row r="18" spans="1:16" x14ac:dyDescent="0.25">
      <c r="A18" s="13" t="s">
        <v>27</v>
      </c>
      <c r="B18" s="1">
        <v>285</v>
      </c>
      <c r="C18" s="1">
        <v>360</v>
      </c>
      <c r="D18" s="1">
        <v>285</v>
      </c>
      <c r="E18" s="1">
        <v>317</v>
      </c>
      <c r="F18" s="1">
        <v>280</v>
      </c>
      <c r="G18" s="1">
        <v>230</v>
      </c>
      <c r="H18" s="1">
        <v>285</v>
      </c>
      <c r="I18" s="1">
        <v>300</v>
      </c>
      <c r="J18" s="1">
        <v>285</v>
      </c>
      <c r="K18" s="1">
        <v>248</v>
      </c>
      <c r="L18" s="1">
        <v>341</v>
      </c>
      <c r="M18" s="1">
        <v>285</v>
      </c>
      <c r="N18" s="1">
        <v>265</v>
      </c>
      <c r="O18" s="63">
        <v>280</v>
      </c>
      <c r="P18" s="14">
        <f t="shared" si="5"/>
        <v>289</v>
      </c>
    </row>
    <row r="19" spans="1:16" x14ac:dyDescent="0.25">
      <c r="A19" s="15" t="s">
        <v>15</v>
      </c>
      <c r="B19" s="73">
        <v>17.05</v>
      </c>
      <c r="C19" s="73">
        <v>42.25</v>
      </c>
      <c r="D19" s="73">
        <v>35.531000000000006</v>
      </c>
      <c r="E19" s="73">
        <v>24.61</v>
      </c>
      <c r="F19" s="73">
        <v>17.25</v>
      </c>
      <c r="G19" s="74">
        <v>22.99</v>
      </c>
      <c r="H19" s="73">
        <v>19.415345382852202</v>
      </c>
      <c r="I19" s="73">
        <v>35.57</v>
      </c>
      <c r="J19" s="73">
        <v>39.31</v>
      </c>
      <c r="K19" s="73">
        <v>53.902000000000001</v>
      </c>
      <c r="L19" s="73">
        <v>43.25</v>
      </c>
      <c r="M19" s="73">
        <v>45</v>
      </c>
      <c r="N19" s="73">
        <v>20</v>
      </c>
      <c r="O19" s="75">
        <v>38.751776016710636</v>
      </c>
      <c r="P19" s="16">
        <f t="shared" si="5"/>
        <v>32.491437242825917</v>
      </c>
    </row>
    <row r="20" spans="1:16" x14ac:dyDescent="0.25">
      <c r="A20" s="13" t="s">
        <v>16</v>
      </c>
      <c r="B20" s="68">
        <v>44641</v>
      </c>
      <c r="C20" s="68">
        <v>45421</v>
      </c>
      <c r="D20" s="68">
        <v>38626.199999999997</v>
      </c>
      <c r="E20" s="68">
        <v>41683</v>
      </c>
      <c r="F20" s="68">
        <v>40800</v>
      </c>
      <c r="G20" s="68">
        <v>36907</v>
      </c>
      <c r="H20" s="68">
        <v>41481</v>
      </c>
      <c r="I20" s="68">
        <v>44294</v>
      </c>
      <c r="J20" s="68">
        <v>42170</v>
      </c>
      <c r="K20" s="68">
        <v>43851</v>
      </c>
      <c r="L20" s="1">
        <v>42118</v>
      </c>
      <c r="M20" s="68">
        <v>43003</v>
      </c>
      <c r="N20" s="68">
        <v>40118</v>
      </c>
      <c r="O20" s="69">
        <v>44200</v>
      </c>
      <c r="P20" s="17">
        <f t="shared" si="5"/>
        <v>42093.799999999996</v>
      </c>
    </row>
    <row r="21" spans="1:16" x14ac:dyDescent="0.25">
      <c r="A21" s="15" t="s">
        <v>17</v>
      </c>
      <c r="B21" s="73">
        <v>27.82</v>
      </c>
      <c r="C21" s="73">
        <v>30.5</v>
      </c>
      <c r="D21" s="73">
        <v>45.25</v>
      </c>
      <c r="E21" s="73">
        <v>43</v>
      </c>
      <c r="F21" s="73">
        <v>26</v>
      </c>
      <c r="G21" s="74">
        <v>31.28</v>
      </c>
      <c r="H21" s="73">
        <v>42.910321489001689</v>
      </c>
      <c r="I21" s="73">
        <v>32.380000000000003</v>
      </c>
      <c r="J21" s="73">
        <v>38.299999999999997</v>
      </c>
      <c r="K21" s="73">
        <v>41.16</v>
      </c>
      <c r="L21" s="73">
        <v>29.73</v>
      </c>
      <c r="M21" s="73">
        <v>43</v>
      </c>
      <c r="N21" s="73">
        <v>34.6</v>
      </c>
      <c r="O21" s="75">
        <v>32.51</v>
      </c>
      <c r="P21" s="16">
        <f t="shared" si="5"/>
        <v>35.602880106357262</v>
      </c>
    </row>
    <row r="22" spans="1:16" ht="15.75" thickBot="1" x14ac:dyDescent="0.3">
      <c r="A22" s="18" t="s">
        <v>18</v>
      </c>
      <c r="B22" s="65">
        <v>26171</v>
      </c>
      <c r="C22" s="65">
        <v>24124</v>
      </c>
      <c r="D22" s="65">
        <v>22191.32</v>
      </c>
      <c r="E22" s="65">
        <v>28105</v>
      </c>
      <c r="F22" s="65">
        <v>27700</v>
      </c>
      <c r="G22" s="65">
        <v>21018</v>
      </c>
      <c r="H22" s="65">
        <v>23391</v>
      </c>
      <c r="I22" s="65">
        <v>25259</v>
      </c>
      <c r="J22" s="65">
        <v>25551</v>
      </c>
      <c r="K22" s="65">
        <v>24361</v>
      </c>
      <c r="L22" s="66">
        <v>25384</v>
      </c>
      <c r="M22" s="65">
        <v>23548</v>
      </c>
      <c r="N22" s="65">
        <v>24592</v>
      </c>
      <c r="O22" s="67">
        <v>24270</v>
      </c>
      <c r="P22" s="19">
        <f t="shared" si="5"/>
        <v>24690.38</v>
      </c>
    </row>
    <row r="23" spans="1:16" ht="19.5" thickBot="1" x14ac:dyDescent="0.3">
      <c r="A23" s="78" t="str">
        <f>'Tabulka č. 1'!A23:P23</f>
        <v>2025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5"/>
    </row>
    <row r="24" spans="1:16" x14ac:dyDescent="0.25">
      <c r="A24" s="11" t="s">
        <v>24</v>
      </c>
      <c r="B24" s="55">
        <f>(12*B29/B28)+(12*B31/B30)</f>
        <v>44843.137640171102</v>
      </c>
      <c r="C24" s="55">
        <f t="shared" ref="C24:O24" si="8">(12*C29/C28)+(12*C31/C30)</f>
        <v>20438.111941022409</v>
      </c>
      <c r="D24" s="55">
        <f t="shared" si="8"/>
        <v>19765.506676529138</v>
      </c>
      <c r="E24" s="55">
        <f t="shared" si="8"/>
        <v>26848.90698275766</v>
      </c>
      <c r="F24" s="55">
        <f t="shared" si="8"/>
        <v>38755.58528428094</v>
      </c>
      <c r="G24" s="55">
        <f t="shared" si="8"/>
        <v>25583.605237015094</v>
      </c>
      <c r="H24" s="55">
        <f t="shared" si="8"/>
        <v>33791.311403491767</v>
      </c>
      <c r="I24" s="55">
        <f t="shared" si="8"/>
        <v>25519.443535205268</v>
      </c>
      <c r="J24" s="55">
        <f t="shared" si="8"/>
        <v>21993.705014635623</v>
      </c>
      <c r="K24" s="55">
        <f t="shared" si="8"/>
        <v>17708.037348419704</v>
      </c>
      <c r="L24" s="55">
        <f t="shared" si="8"/>
        <v>23328.626680587717</v>
      </c>
      <c r="M24" s="55">
        <f t="shared" si="8"/>
        <v>18940.8</v>
      </c>
      <c r="N24" s="55">
        <f t="shared" si="8"/>
        <v>34230.00693641619</v>
      </c>
      <c r="O24" s="56">
        <f t="shared" si="8"/>
        <v>24048.485570093238</v>
      </c>
      <c r="P24" s="57">
        <f t="shared" ref="P24:P31" si="9">SUMIF(B24:O24,"&gt;0")/COUNTIF(B24:O24,"&gt;0")</f>
        <v>26842.519303616129</v>
      </c>
    </row>
    <row r="25" spans="1:16" x14ac:dyDescent="0.25">
      <c r="A25" s="13" t="s">
        <v>25</v>
      </c>
      <c r="B25" s="52">
        <f>12*B29/B28</f>
        <v>32989.794721407627</v>
      </c>
      <c r="C25" s="52">
        <f t="shared" ref="C25:O25" si="10">12*C29/C28</f>
        <v>13794.1775147929</v>
      </c>
      <c r="D25" s="52">
        <f t="shared" si="10"/>
        <v>13509.329880949028</v>
      </c>
      <c r="E25" s="52">
        <f t="shared" si="10"/>
        <v>21265.989435188949</v>
      </c>
      <c r="F25" s="52">
        <f t="shared" si="10"/>
        <v>29801.739130434784</v>
      </c>
      <c r="G25" s="52">
        <f t="shared" si="10"/>
        <v>19939.103958242715</v>
      </c>
      <c r="H25" s="52">
        <f t="shared" si="10"/>
        <v>26923.033800968111</v>
      </c>
      <c r="I25" s="52">
        <f t="shared" si="10"/>
        <v>15690.413269609222</v>
      </c>
      <c r="J25" s="52">
        <f t="shared" si="10"/>
        <v>13585.245484609513</v>
      </c>
      <c r="K25" s="52">
        <f t="shared" si="10"/>
        <v>10250.602946087343</v>
      </c>
      <c r="L25" s="52">
        <f t="shared" si="10"/>
        <v>12383.722543352602</v>
      </c>
      <c r="M25" s="52">
        <f t="shared" si="10"/>
        <v>12040.8</v>
      </c>
      <c r="N25" s="52">
        <f t="shared" si="10"/>
        <v>25274.400000000001</v>
      </c>
      <c r="O25" s="53">
        <f t="shared" si="10"/>
        <v>14647.070620846853</v>
      </c>
      <c r="P25" s="54">
        <f t="shared" si="9"/>
        <v>18721.101664749258</v>
      </c>
    </row>
    <row r="26" spans="1:16" x14ac:dyDescent="0.25">
      <c r="A26" s="13" t="s">
        <v>26</v>
      </c>
      <c r="B26" s="52">
        <f>12*B31/B30</f>
        <v>11853.342918763479</v>
      </c>
      <c r="C26" s="52">
        <f t="shared" ref="C26:O26" si="11">12*C31/C30</f>
        <v>6643.9344262295081</v>
      </c>
      <c r="D26" s="52">
        <f t="shared" si="11"/>
        <v>6256.1767955801106</v>
      </c>
      <c r="E26" s="52">
        <f t="shared" si="11"/>
        <v>5582.9175475687107</v>
      </c>
      <c r="F26" s="52">
        <f t="shared" si="11"/>
        <v>8953.8461538461543</v>
      </c>
      <c r="G26" s="52">
        <f t="shared" si="11"/>
        <v>5644.5012787723781</v>
      </c>
      <c r="H26" s="52">
        <f t="shared" si="11"/>
        <v>6868.2776025236599</v>
      </c>
      <c r="I26" s="52">
        <f t="shared" si="11"/>
        <v>9829.0302655960459</v>
      </c>
      <c r="J26" s="52">
        <f t="shared" si="11"/>
        <v>8408.4595300261099</v>
      </c>
      <c r="K26" s="52">
        <f t="shared" si="11"/>
        <v>7457.434402332362</v>
      </c>
      <c r="L26" s="52">
        <f t="shared" si="11"/>
        <v>10944.904137235117</v>
      </c>
      <c r="M26" s="52">
        <f t="shared" si="11"/>
        <v>6900</v>
      </c>
      <c r="N26" s="52">
        <f t="shared" si="11"/>
        <v>8955.6069364161849</v>
      </c>
      <c r="O26" s="53">
        <f t="shared" si="11"/>
        <v>9401.4149492463857</v>
      </c>
      <c r="P26" s="54">
        <f t="shared" si="9"/>
        <v>8121.417638866872</v>
      </c>
    </row>
    <row r="27" spans="1:16" x14ac:dyDescent="0.25">
      <c r="A27" s="13" t="s">
        <v>27</v>
      </c>
      <c r="B27" s="68">
        <v>190</v>
      </c>
      <c r="C27" s="68">
        <v>240</v>
      </c>
      <c r="D27" s="68">
        <v>190</v>
      </c>
      <c r="E27" s="68">
        <v>210</v>
      </c>
      <c r="F27" s="68">
        <v>190</v>
      </c>
      <c r="G27" s="68">
        <v>161</v>
      </c>
      <c r="H27" s="68">
        <v>285</v>
      </c>
      <c r="I27" s="68">
        <v>297</v>
      </c>
      <c r="J27" s="68">
        <v>285</v>
      </c>
      <c r="K27" s="68">
        <v>248</v>
      </c>
      <c r="L27" s="68">
        <v>341</v>
      </c>
      <c r="M27" s="68">
        <v>285</v>
      </c>
      <c r="N27" s="68">
        <v>265</v>
      </c>
      <c r="O27" s="69">
        <v>280</v>
      </c>
      <c r="P27" s="17">
        <f t="shared" si="9"/>
        <v>247.64285714285714</v>
      </c>
    </row>
    <row r="28" spans="1:16" x14ac:dyDescent="0.25">
      <c r="A28" s="15" t="s">
        <v>15</v>
      </c>
      <c r="B28" s="70">
        <v>17.05</v>
      </c>
      <c r="C28" s="70">
        <v>42.25</v>
      </c>
      <c r="D28" s="70">
        <v>35.531000000000006</v>
      </c>
      <c r="E28" s="70">
        <v>24.61</v>
      </c>
      <c r="F28" s="70">
        <v>17.25</v>
      </c>
      <c r="G28" s="71">
        <v>22.99</v>
      </c>
      <c r="H28" s="70">
        <v>19.415345382852202</v>
      </c>
      <c r="I28" s="71">
        <v>35.57</v>
      </c>
      <c r="J28" s="70">
        <v>39.31</v>
      </c>
      <c r="K28" s="71">
        <v>53.902000000000001</v>
      </c>
      <c r="L28" s="71">
        <v>43.25</v>
      </c>
      <c r="M28" s="70">
        <v>45</v>
      </c>
      <c r="N28" s="70">
        <v>20</v>
      </c>
      <c r="O28" s="72">
        <v>38.751776016710636</v>
      </c>
      <c r="P28" s="16">
        <f t="shared" si="9"/>
        <v>32.491437242825917</v>
      </c>
    </row>
    <row r="29" spans="1:16" x14ac:dyDescent="0.25">
      <c r="A29" s="13" t="s">
        <v>16</v>
      </c>
      <c r="B29" s="68">
        <v>46873</v>
      </c>
      <c r="C29" s="68">
        <v>48567</v>
      </c>
      <c r="D29" s="68">
        <v>40000</v>
      </c>
      <c r="E29" s="68">
        <v>43613</v>
      </c>
      <c r="F29" s="68">
        <v>42840</v>
      </c>
      <c r="G29" s="1">
        <v>38200</v>
      </c>
      <c r="H29" s="1">
        <v>43560</v>
      </c>
      <c r="I29" s="1">
        <v>46509</v>
      </c>
      <c r="J29" s="68">
        <v>44503</v>
      </c>
      <c r="K29" s="1">
        <v>46044</v>
      </c>
      <c r="L29" s="1">
        <v>44633</v>
      </c>
      <c r="M29" s="68">
        <v>45153</v>
      </c>
      <c r="N29" s="68">
        <v>42124</v>
      </c>
      <c r="O29" s="69">
        <v>47300</v>
      </c>
      <c r="P29" s="17">
        <f t="shared" si="9"/>
        <v>44279.928571428572</v>
      </c>
    </row>
    <row r="30" spans="1:16" x14ac:dyDescent="0.25">
      <c r="A30" s="15" t="s">
        <v>17</v>
      </c>
      <c r="B30" s="70">
        <v>27.82</v>
      </c>
      <c r="C30" s="70">
        <v>45.75</v>
      </c>
      <c r="D30" s="70">
        <v>45.25</v>
      </c>
      <c r="E30" s="70">
        <v>47.3</v>
      </c>
      <c r="F30" s="71">
        <v>39</v>
      </c>
      <c r="G30" s="71">
        <v>46.92</v>
      </c>
      <c r="H30" s="70">
        <v>42.910321489001689</v>
      </c>
      <c r="I30" s="71">
        <v>32.380000000000003</v>
      </c>
      <c r="J30" s="70">
        <v>38.299999999999997</v>
      </c>
      <c r="K30" s="71">
        <v>41.16</v>
      </c>
      <c r="L30" s="71">
        <v>29.73</v>
      </c>
      <c r="M30" s="70">
        <v>43</v>
      </c>
      <c r="N30" s="71">
        <v>34.6</v>
      </c>
      <c r="O30" s="72">
        <v>32.51</v>
      </c>
      <c r="P30" s="16">
        <f t="shared" ref="P30" si="12">IF(ISNUMBER(SUMIF(B30:O30,"&gt;0")/COUNTIF(B30:O30,"&gt;0")),SUMIF(B30:O30,"&gt;0")/COUNTIF(B30:O30,"&gt;0"),"")</f>
        <v>39.045022963500124</v>
      </c>
    </row>
    <row r="31" spans="1:16" ht="15.75" thickBot="1" x14ac:dyDescent="0.3">
      <c r="A31" s="18" t="s">
        <v>18</v>
      </c>
      <c r="B31" s="65">
        <v>27480</v>
      </c>
      <c r="C31" s="65">
        <v>25330</v>
      </c>
      <c r="D31" s="65">
        <v>23591</v>
      </c>
      <c r="E31" s="65">
        <v>22006</v>
      </c>
      <c r="F31" s="65">
        <v>29100</v>
      </c>
      <c r="G31" s="66">
        <v>22070</v>
      </c>
      <c r="H31" s="66">
        <v>24560</v>
      </c>
      <c r="I31" s="66">
        <v>26522</v>
      </c>
      <c r="J31" s="65">
        <v>26837</v>
      </c>
      <c r="K31" s="66">
        <v>25579</v>
      </c>
      <c r="L31" s="66">
        <v>27116</v>
      </c>
      <c r="M31" s="65">
        <v>24725</v>
      </c>
      <c r="N31" s="65">
        <v>25822</v>
      </c>
      <c r="O31" s="67">
        <v>25470</v>
      </c>
      <c r="P31" s="19">
        <f t="shared" si="9"/>
        <v>25443.428571428572</v>
      </c>
    </row>
    <row r="32" spans="1:16" ht="19.5" thickBot="1" x14ac:dyDescent="0.3">
      <c r="A32" s="78" t="str">
        <f>'Tabulka č. 1'!A32:P32</f>
        <v>Meziroční změny 2024 oproti 2023 - absolutně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5"/>
    </row>
    <row r="33" spans="1:16" x14ac:dyDescent="0.25">
      <c r="A33" s="11" t="s">
        <v>24</v>
      </c>
      <c r="B33" s="24">
        <f>ROUND(B15-B6,0)</f>
        <v>-872</v>
      </c>
      <c r="C33" s="24">
        <f t="shared" ref="C33:O33" si="13">ROUND(C15-C6,0)</f>
        <v>-237</v>
      </c>
      <c r="D33" s="24">
        <f t="shared" si="13"/>
        <v>-1646</v>
      </c>
      <c r="E33" s="24">
        <f t="shared" si="13"/>
        <v>-1175</v>
      </c>
      <c r="F33" s="24">
        <f t="shared" si="13"/>
        <v>-8759</v>
      </c>
      <c r="G33" s="24">
        <f t="shared" si="13"/>
        <v>-558</v>
      </c>
      <c r="H33" s="24">
        <f t="shared" si="13"/>
        <v>-2794</v>
      </c>
      <c r="I33" s="24">
        <f t="shared" si="13"/>
        <v>-467</v>
      </c>
      <c r="J33" s="24">
        <f t="shared" si="13"/>
        <v>-1667</v>
      </c>
      <c r="K33" s="24">
        <f t="shared" si="13"/>
        <v>-291</v>
      </c>
      <c r="L33" s="24">
        <f t="shared" si="13"/>
        <v>199</v>
      </c>
      <c r="M33" s="24">
        <f t="shared" si="13"/>
        <v>-1140</v>
      </c>
      <c r="N33" s="24">
        <f t="shared" si="13"/>
        <v>-329</v>
      </c>
      <c r="O33" s="25">
        <f t="shared" si="13"/>
        <v>-2569</v>
      </c>
      <c r="P33" s="41">
        <f>AVERAGE(B33:O33)</f>
        <v>-1593.2142857142858</v>
      </c>
    </row>
    <row r="34" spans="1:16" x14ac:dyDescent="0.25">
      <c r="A34" s="13" t="s">
        <v>25</v>
      </c>
      <c r="B34" s="26">
        <f>ROUND(B16-B7,0)</f>
        <v>-641</v>
      </c>
      <c r="C34" s="26">
        <f t="shared" ref="C34:O34" si="14">ROUND(C16-C7,0)</f>
        <v>-237</v>
      </c>
      <c r="D34" s="26">
        <f t="shared" si="14"/>
        <v>-1134</v>
      </c>
      <c r="E34" s="26">
        <f t="shared" si="14"/>
        <v>-415</v>
      </c>
      <c r="F34" s="26">
        <f t="shared" si="14"/>
        <v>-4977</v>
      </c>
      <c r="G34" s="26">
        <f t="shared" si="14"/>
        <v>-393</v>
      </c>
      <c r="H34" s="26">
        <f t="shared" si="14"/>
        <v>-1624</v>
      </c>
      <c r="I34" s="26">
        <f t="shared" si="14"/>
        <v>0</v>
      </c>
      <c r="J34" s="26">
        <f t="shared" si="14"/>
        <v>-249</v>
      </c>
      <c r="K34" s="26">
        <f t="shared" si="14"/>
        <v>-169</v>
      </c>
      <c r="L34" s="26">
        <f t="shared" si="14"/>
        <v>-27</v>
      </c>
      <c r="M34" s="26">
        <f t="shared" si="14"/>
        <v>-819</v>
      </c>
      <c r="N34" s="26">
        <f t="shared" si="14"/>
        <v>-243</v>
      </c>
      <c r="O34" s="27">
        <f t="shared" si="14"/>
        <v>-1675</v>
      </c>
      <c r="P34" s="42">
        <f t="shared" ref="P34:P40" si="15">AVERAGE(B34:O34)</f>
        <v>-900.21428571428567</v>
      </c>
    </row>
    <row r="35" spans="1:16" x14ac:dyDescent="0.25">
      <c r="A35" s="13" t="s">
        <v>26</v>
      </c>
      <c r="B35" s="26">
        <f>ROUND(B17-B8,0)</f>
        <v>-230</v>
      </c>
      <c r="C35" s="26">
        <f t="shared" ref="C35:O35" si="16">ROUND(C17-C8,0)</f>
        <v>0</v>
      </c>
      <c r="D35" s="26">
        <f t="shared" si="16"/>
        <v>-512</v>
      </c>
      <c r="E35" s="26">
        <f t="shared" si="16"/>
        <v>-760</v>
      </c>
      <c r="F35" s="26">
        <f t="shared" si="16"/>
        <v>-3781</v>
      </c>
      <c r="G35" s="26">
        <f t="shared" si="16"/>
        <v>-165</v>
      </c>
      <c r="H35" s="26">
        <f t="shared" si="16"/>
        <v>-1170</v>
      </c>
      <c r="I35" s="26">
        <f t="shared" si="16"/>
        <v>-467</v>
      </c>
      <c r="J35" s="26">
        <f t="shared" si="16"/>
        <v>-1418</v>
      </c>
      <c r="K35" s="26">
        <f t="shared" si="16"/>
        <v>-123</v>
      </c>
      <c r="L35" s="26">
        <f t="shared" si="16"/>
        <v>226</v>
      </c>
      <c r="M35" s="26">
        <f t="shared" si="16"/>
        <v>-321</v>
      </c>
      <c r="N35" s="26">
        <f t="shared" si="16"/>
        <v>-86</v>
      </c>
      <c r="O35" s="27">
        <f t="shared" si="16"/>
        <v>-894</v>
      </c>
      <c r="P35" s="42">
        <f t="shared" si="15"/>
        <v>-692.92857142857144</v>
      </c>
    </row>
    <row r="36" spans="1:16" x14ac:dyDescent="0.25">
      <c r="A36" s="13" t="s">
        <v>27</v>
      </c>
      <c r="B36" s="28">
        <f>ROUND(B18-B9,0)</f>
        <v>-34</v>
      </c>
      <c r="C36" s="28">
        <f t="shared" ref="C36:O36" si="17">ROUND(C18-C9,0)</f>
        <v>0</v>
      </c>
      <c r="D36" s="28">
        <f t="shared" si="17"/>
        <v>-34</v>
      </c>
      <c r="E36" s="28">
        <f t="shared" si="17"/>
        <v>-24</v>
      </c>
      <c r="F36" s="28">
        <f t="shared" si="17"/>
        <v>-20</v>
      </c>
      <c r="G36" s="28">
        <f t="shared" si="17"/>
        <v>-70</v>
      </c>
      <c r="H36" s="28">
        <f t="shared" si="17"/>
        <v>-34</v>
      </c>
      <c r="I36" s="28">
        <f t="shared" si="17"/>
        <v>0</v>
      </c>
      <c r="J36" s="28">
        <f t="shared" si="17"/>
        <v>-34</v>
      </c>
      <c r="K36" s="28">
        <f t="shared" si="17"/>
        <v>-11</v>
      </c>
      <c r="L36" s="28">
        <f t="shared" si="17"/>
        <v>0</v>
      </c>
      <c r="M36" s="28">
        <f t="shared" si="17"/>
        <v>-33</v>
      </c>
      <c r="N36" s="28">
        <f t="shared" si="17"/>
        <v>-10</v>
      </c>
      <c r="O36" s="29">
        <f t="shared" si="17"/>
        <v>-35</v>
      </c>
      <c r="P36" s="43">
        <f t="shared" si="15"/>
        <v>-24.214285714285715</v>
      </c>
    </row>
    <row r="37" spans="1:16" x14ac:dyDescent="0.25">
      <c r="A37" s="15" t="s">
        <v>15</v>
      </c>
      <c r="B37" s="31">
        <f>ROUND(B19-B10,2)</f>
        <v>0</v>
      </c>
      <c r="C37" s="31">
        <f t="shared" ref="C37:O37" si="18">ROUND(C19-C10,2)</f>
        <v>0</v>
      </c>
      <c r="D37" s="31">
        <f t="shared" si="18"/>
        <v>0</v>
      </c>
      <c r="E37" s="31">
        <f t="shared" si="18"/>
        <v>0</v>
      </c>
      <c r="F37" s="31">
        <f t="shared" si="18"/>
        <v>2.25</v>
      </c>
      <c r="G37" s="31">
        <f t="shared" si="18"/>
        <v>0</v>
      </c>
      <c r="H37" s="31">
        <f t="shared" si="18"/>
        <v>0.78</v>
      </c>
      <c r="I37" s="31">
        <f t="shared" si="18"/>
        <v>0</v>
      </c>
      <c r="J37" s="31">
        <f t="shared" si="18"/>
        <v>0</v>
      </c>
      <c r="K37" s="31">
        <f t="shared" si="18"/>
        <v>0</v>
      </c>
      <c r="L37" s="31">
        <f t="shared" si="18"/>
        <v>0</v>
      </c>
      <c r="M37" s="31">
        <f t="shared" si="18"/>
        <v>3</v>
      </c>
      <c r="N37" s="31">
        <f t="shared" si="18"/>
        <v>0</v>
      </c>
      <c r="O37" s="32">
        <f t="shared" si="18"/>
        <v>3.52</v>
      </c>
      <c r="P37" s="30">
        <f t="shared" si="15"/>
        <v>0.68214285714285716</v>
      </c>
    </row>
    <row r="38" spans="1:16" x14ac:dyDescent="0.25">
      <c r="A38" s="13" t="s">
        <v>16</v>
      </c>
      <c r="B38" s="28">
        <f t="shared" ref="B38:O38" si="19">ROUND(B20-B11,0)</f>
        <v>-911</v>
      </c>
      <c r="C38" s="28">
        <f t="shared" si="19"/>
        <v>-833</v>
      </c>
      <c r="D38" s="28">
        <f t="shared" si="19"/>
        <v>-3359</v>
      </c>
      <c r="E38" s="28">
        <f t="shared" si="19"/>
        <v>-851</v>
      </c>
      <c r="F38" s="28">
        <f t="shared" si="19"/>
        <v>-900</v>
      </c>
      <c r="G38" s="28">
        <f t="shared" si="19"/>
        <v>-753</v>
      </c>
      <c r="H38" s="28">
        <f t="shared" si="19"/>
        <v>-847</v>
      </c>
      <c r="I38" s="28">
        <f t="shared" si="19"/>
        <v>0</v>
      </c>
      <c r="J38" s="28">
        <f t="shared" si="19"/>
        <v>-810</v>
      </c>
      <c r="K38" s="28">
        <f t="shared" si="19"/>
        <v>-758</v>
      </c>
      <c r="L38" s="28">
        <f t="shared" si="19"/>
        <v>-97</v>
      </c>
      <c r="M38" s="28">
        <f t="shared" si="19"/>
        <v>0</v>
      </c>
      <c r="N38" s="28">
        <f t="shared" si="19"/>
        <v>-405</v>
      </c>
      <c r="O38" s="29">
        <f t="shared" si="19"/>
        <v>-900</v>
      </c>
      <c r="P38" s="44">
        <f t="shared" si="15"/>
        <v>-816</v>
      </c>
    </row>
    <row r="39" spans="1:16" x14ac:dyDescent="0.25">
      <c r="A39" s="15" t="s">
        <v>17</v>
      </c>
      <c r="B39" s="31">
        <f t="shared" ref="B39:O39" si="20">ROUND(B21-B12,2)</f>
        <v>0</v>
      </c>
      <c r="C39" s="31">
        <f t="shared" si="20"/>
        <v>0</v>
      </c>
      <c r="D39" s="31">
        <f t="shared" si="20"/>
        <v>0</v>
      </c>
      <c r="E39" s="31">
        <f t="shared" si="20"/>
        <v>3</v>
      </c>
      <c r="F39" s="31">
        <f t="shared" si="20"/>
        <v>5.5</v>
      </c>
      <c r="G39" s="31">
        <f t="shared" si="20"/>
        <v>0</v>
      </c>
      <c r="H39" s="31">
        <f t="shared" si="20"/>
        <v>5.77</v>
      </c>
      <c r="I39" s="31">
        <f t="shared" si="20"/>
        <v>1.54</v>
      </c>
      <c r="J39" s="31">
        <f t="shared" si="20"/>
        <v>5.0999999999999996</v>
      </c>
      <c r="K39" s="31">
        <f t="shared" si="20"/>
        <v>0</v>
      </c>
      <c r="L39" s="31">
        <f t="shared" si="20"/>
        <v>0</v>
      </c>
      <c r="M39" s="31">
        <f t="shared" si="20"/>
        <v>2</v>
      </c>
      <c r="N39" s="31">
        <f t="shared" si="20"/>
        <v>0</v>
      </c>
      <c r="O39" s="32">
        <f t="shared" si="20"/>
        <v>2.95</v>
      </c>
      <c r="P39" s="30">
        <f t="shared" si="15"/>
        <v>1.8471428571428568</v>
      </c>
    </row>
    <row r="40" spans="1:16" ht="15.75" thickBot="1" x14ac:dyDescent="0.3">
      <c r="A40" s="18" t="s">
        <v>18</v>
      </c>
      <c r="B40" s="48">
        <f t="shared" ref="B40:O40" si="21">ROUND(B22-B13,0)</f>
        <v>-534</v>
      </c>
      <c r="C40" s="48">
        <f t="shared" si="21"/>
        <v>0</v>
      </c>
      <c r="D40" s="48">
        <f t="shared" si="21"/>
        <v>-1930</v>
      </c>
      <c r="E40" s="48">
        <f t="shared" si="21"/>
        <v>-574</v>
      </c>
      <c r="F40" s="48">
        <f t="shared" si="21"/>
        <v>-600</v>
      </c>
      <c r="G40" s="48">
        <f t="shared" si="21"/>
        <v>-429</v>
      </c>
      <c r="H40" s="48">
        <f t="shared" si="21"/>
        <v>-477</v>
      </c>
      <c r="I40" s="48">
        <f t="shared" si="21"/>
        <v>0</v>
      </c>
      <c r="J40" s="48">
        <f t="shared" si="21"/>
        <v>-521</v>
      </c>
      <c r="K40" s="48">
        <f t="shared" si="21"/>
        <v>-421</v>
      </c>
      <c r="L40" s="48">
        <f t="shared" si="21"/>
        <v>559</v>
      </c>
      <c r="M40" s="48">
        <f t="shared" si="21"/>
        <v>0</v>
      </c>
      <c r="N40" s="48">
        <f t="shared" si="21"/>
        <v>-248</v>
      </c>
      <c r="O40" s="49">
        <f t="shared" si="21"/>
        <v>0</v>
      </c>
      <c r="P40" s="45">
        <f t="shared" si="15"/>
        <v>-369.64285714285717</v>
      </c>
    </row>
    <row r="41" spans="1:16" ht="19.5" thickBot="1" x14ac:dyDescent="0.3">
      <c r="A41" s="78" t="str">
        <f>'Tabulka č. 1'!A41:P41</f>
        <v>Meziroční změny 2025 oproti 2024 - absolutně</v>
      </c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5"/>
    </row>
    <row r="42" spans="1:16" x14ac:dyDescent="0.25">
      <c r="A42" s="11" t="s">
        <v>24</v>
      </c>
      <c r="B42" s="24">
        <f>ROUND(B24-B15,0)</f>
        <v>2136</v>
      </c>
      <c r="C42" s="24">
        <f t="shared" ref="C42:O42" si="22">ROUND(C24-C15,0)</f>
        <v>-1954</v>
      </c>
      <c r="D42" s="24">
        <f t="shared" si="22"/>
        <v>835</v>
      </c>
      <c r="E42" s="24">
        <f t="shared" si="22"/>
        <v>-1319</v>
      </c>
      <c r="F42" s="24">
        <f t="shared" si="22"/>
        <v>-2412</v>
      </c>
      <c r="G42" s="24">
        <f t="shared" si="22"/>
        <v>-1744</v>
      </c>
      <c r="H42" s="24">
        <f t="shared" si="22"/>
        <v>1612</v>
      </c>
      <c r="I42" s="24">
        <f t="shared" si="22"/>
        <v>1215</v>
      </c>
      <c r="J42" s="24">
        <f t="shared" si="22"/>
        <v>1115</v>
      </c>
      <c r="K42" s="24">
        <f t="shared" si="22"/>
        <v>843</v>
      </c>
      <c r="L42" s="24">
        <f t="shared" si="22"/>
        <v>1397</v>
      </c>
      <c r="M42" s="24">
        <f t="shared" si="22"/>
        <v>902</v>
      </c>
      <c r="N42" s="24">
        <f t="shared" si="22"/>
        <v>1630</v>
      </c>
      <c r="O42" s="25">
        <f t="shared" si="22"/>
        <v>1403</v>
      </c>
      <c r="P42" s="41">
        <f>AVERAGE(B42:O42)</f>
        <v>404.21428571428572</v>
      </c>
    </row>
    <row r="43" spans="1:16" x14ac:dyDescent="0.25">
      <c r="A43" s="13" t="s">
        <v>25</v>
      </c>
      <c r="B43" s="26">
        <f>ROUND(B25-B16,0)</f>
        <v>1571</v>
      </c>
      <c r="C43" s="26">
        <f t="shared" ref="C43:O43" si="23">ROUND(C25-C16,0)</f>
        <v>894</v>
      </c>
      <c r="D43" s="26">
        <f t="shared" si="23"/>
        <v>464</v>
      </c>
      <c r="E43" s="26">
        <f t="shared" si="23"/>
        <v>941</v>
      </c>
      <c r="F43" s="26">
        <f t="shared" si="23"/>
        <v>1419</v>
      </c>
      <c r="G43" s="26">
        <f t="shared" si="23"/>
        <v>675</v>
      </c>
      <c r="H43" s="26">
        <f t="shared" si="23"/>
        <v>1285</v>
      </c>
      <c r="I43" s="26">
        <f t="shared" si="23"/>
        <v>747</v>
      </c>
      <c r="J43" s="26">
        <f t="shared" si="23"/>
        <v>712</v>
      </c>
      <c r="K43" s="26">
        <f t="shared" si="23"/>
        <v>488</v>
      </c>
      <c r="L43" s="26">
        <f t="shared" si="23"/>
        <v>698</v>
      </c>
      <c r="M43" s="26">
        <f t="shared" si="23"/>
        <v>573</v>
      </c>
      <c r="N43" s="26">
        <f t="shared" si="23"/>
        <v>1204</v>
      </c>
      <c r="O43" s="27">
        <f t="shared" si="23"/>
        <v>960</v>
      </c>
      <c r="P43" s="42">
        <f t="shared" ref="P43:P49" si="24">AVERAGE(B43:O43)</f>
        <v>902.21428571428567</v>
      </c>
    </row>
    <row r="44" spans="1:16" x14ac:dyDescent="0.25">
      <c r="A44" s="13" t="s">
        <v>26</v>
      </c>
      <c r="B44" s="26">
        <f>ROUND(B26-B17,0)</f>
        <v>565</v>
      </c>
      <c r="C44" s="26">
        <f t="shared" ref="C44:O44" si="25">ROUND(C26-C17,0)</f>
        <v>-2847</v>
      </c>
      <c r="D44" s="26">
        <f t="shared" si="25"/>
        <v>371</v>
      </c>
      <c r="E44" s="26">
        <f t="shared" si="25"/>
        <v>-2260</v>
      </c>
      <c r="F44" s="26">
        <f t="shared" si="25"/>
        <v>-3831</v>
      </c>
      <c r="G44" s="26">
        <f t="shared" si="25"/>
        <v>-2419</v>
      </c>
      <c r="H44" s="26">
        <f t="shared" si="25"/>
        <v>327</v>
      </c>
      <c r="I44" s="26">
        <f t="shared" si="25"/>
        <v>468</v>
      </c>
      <c r="J44" s="26">
        <f t="shared" si="25"/>
        <v>403</v>
      </c>
      <c r="K44" s="26">
        <f t="shared" si="25"/>
        <v>355</v>
      </c>
      <c r="L44" s="26">
        <f t="shared" si="25"/>
        <v>699</v>
      </c>
      <c r="M44" s="26">
        <f t="shared" si="25"/>
        <v>328</v>
      </c>
      <c r="N44" s="26">
        <f t="shared" si="25"/>
        <v>427</v>
      </c>
      <c r="O44" s="27">
        <f t="shared" si="25"/>
        <v>443</v>
      </c>
      <c r="P44" s="42">
        <f t="shared" si="24"/>
        <v>-497.92857142857144</v>
      </c>
    </row>
    <row r="45" spans="1:16" x14ac:dyDescent="0.25">
      <c r="A45" s="13" t="s">
        <v>27</v>
      </c>
      <c r="B45" s="28">
        <f>ROUND(B27-B18,0)</f>
        <v>-95</v>
      </c>
      <c r="C45" s="28">
        <f t="shared" ref="C45:O45" si="26">ROUND(C27-C18,0)</f>
        <v>-120</v>
      </c>
      <c r="D45" s="28">
        <f t="shared" si="26"/>
        <v>-95</v>
      </c>
      <c r="E45" s="28">
        <f t="shared" si="26"/>
        <v>-107</v>
      </c>
      <c r="F45" s="28">
        <f t="shared" si="26"/>
        <v>-90</v>
      </c>
      <c r="G45" s="28">
        <f t="shared" si="26"/>
        <v>-69</v>
      </c>
      <c r="H45" s="28">
        <f t="shared" si="26"/>
        <v>0</v>
      </c>
      <c r="I45" s="28">
        <f t="shared" si="26"/>
        <v>-3</v>
      </c>
      <c r="J45" s="28">
        <f t="shared" si="26"/>
        <v>0</v>
      </c>
      <c r="K45" s="28">
        <f t="shared" si="26"/>
        <v>0</v>
      </c>
      <c r="L45" s="28">
        <f t="shared" si="26"/>
        <v>0</v>
      </c>
      <c r="M45" s="28">
        <f t="shared" si="26"/>
        <v>0</v>
      </c>
      <c r="N45" s="28">
        <f t="shared" si="26"/>
        <v>0</v>
      </c>
      <c r="O45" s="29">
        <f t="shared" si="26"/>
        <v>0</v>
      </c>
      <c r="P45" s="43">
        <f t="shared" si="24"/>
        <v>-41.357142857142854</v>
      </c>
    </row>
    <row r="46" spans="1:16" x14ac:dyDescent="0.25">
      <c r="A46" s="15" t="s">
        <v>15</v>
      </c>
      <c r="B46" s="31">
        <f>ROUND(B28-B19,2)</f>
        <v>0</v>
      </c>
      <c r="C46" s="31">
        <f t="shared" ref="C46:O46" si="27">ROUND(C28-C19,2)</f>
        <v>0</v>
      </c>
      <c r="D46" s="31">
        <f t="shared" si="27"/>
        <v>0</v>
      </c>
      <c r="E46" s="31">
        <f t="shared" si="27"/>
        <v>0</v>
      </c>
      <c r="F46" s="31">
        <f t="shared" si="27"/>
        <v>0</v>
      </c>
      <c r="G46" s="31">
        <f t="shared" si="27"/>
        <v>0</v>
      </c>
      <c r="H46" s="31">
        <f t="shared" si="27"/>
        <v>0</v>
      </c>
      <c r="I46" s="31">
        <f t="shared" si="27"/>
        <v>0</v>
      </c>
      <c r="J46" s="31">
        <f t="shared" si="27"/>
        <v>0</v>
      </c>
      <c r="K46" s="31">
        <f t="shared" si="27"/>
        <v>0</v>
      </c>
      <c r="L46" s="31">
        <f t="shared" si="27"/>
        <v>0</v>
      </c>
      <c r="M46" s="31">
        <f t="shared" si="27"/>
        <v>0</v>
      </c>
      <c r="N46" s="31">
        <f t="shared" si="27"/>
        <v>0</v>
      </c>
      <c r="O46" s="32">
        <f t="shared" si="27"/>
        <v>0</v>
      </c>
      <c r="P46" s="30">
        <f t="shared" si="24"/>
        <v>0</v>
      </c>
    </row>
    <row r="47" spans="1:16" x14ac:dyDescent="0.25">
      <c r="A47" s="13" t="s">
        <v>16</v>
      </c>
      <c r="B47" s="28">
        <f t="shared" ref="B47:O47" si="28">ROUND(B29-B20,0)</f>
        <v>2232</v>
      </c>
      <c r="C47" s="28">
        <f t="shared" si="28"/>
        <v>3146</v>
      </c>
      <c r="D47" s="28">
        <f t="shared" si="28"/>
        <v>1374</v>
      </c>
      <c r="E47" s="28">
        <f t="shared" si="28"/>
        <v>1930</v>
      </c>
      <c r="F47" s="28">
        <f t="shared" si="28"/>
        <v>2040</v>
      </c>
      <c r="G47" s="28">
        <f t="shared" si="28"/>
        <v>1293</v>
      </c>
      <c r="H47" s="28">
        <f t="shared" si="28"/>
        <v>2079</v>
      </c>
      <c r="I47" s="28">
        <f t="shared" si="28"/>
        <v>2215</v>
      </c>
      <c r="J47" s="28">
        <f t="shared" si="28"/>
        <v>2333</v>
      </c>
      <c r="K47" s="28">
        <f t="shared" si="28"/>
        <v>2193</v>
      </c>
      <c r="L47" s="28">
        <f t="shared" si="28"/>
        <v>2515</v>
      </c>
      <c r="M47" s="28">
        <f t="shared" si="28"/>
        <v>2150</v>
      </c>
      <c r="N47" s="28">
        <f t="shared" si="28"/>
        <v>2006</v>
      </c>
      <c r="O47" s="29">
        <f t="shared" si="28"/>
        <v>3100</v>
      </c>
      <c r="P47" s="44">
        <f t="shared" si="24"/>
        <v>2186.1428571428573</v>
      </c>
    </row>
    <row r="48" spans="1:16" x14ac:dyDescent="0.25">
      <c r="A48" s="15" t="s">
        <v>17</v>
      </c>
      <c r="B48" s="31">
        <f t="shared" ref="B48:O48" si="29">ROUND(B30-B21,2)</f>
        <v>0</v>
      </c>
      <c r="C48" s="31">
        <f t="shared" si="29"/>
        <v>15.25</v>
      </c>
      <c r="D48" s="31">
        <f t="shared" si="29"/>
        <v>0</v>
      </c>
      <c r="E48" s="31">
        <f t="shared" si="29"/>
        <v>4.3</v>
      </c>
      <c r="F48" s="31">
        <f t="shared" si="29"/>
        <v>13</v>
      </c>
      <c r="G48" s="31">
        <f t="shared" si="29"/>
        <v>15.64</v>
      </c>
      <c r="H48" s="31">
        <f t="shared" si="29"/>
        <v>0</v>
      </c>
      <c r="I48" s="31">
        <f t="shared" si="29"/>
        <v>0</v>
      </c>
      <c r="J48" s="31">
        <f t="shared" si="29"/>
        <v>0</v>
      </c>
      <c r="K48" s="31">
        <f t="shared" si="29"/>
        <v>0</v>
      </c>
      <c r="L48" s="31">
        <f t="shared" si="29"/>
        <v>0</v>
      </c>
      <c r="M48" s="31">
        <f t="shared" si="29"/>
        <v>0</v>
      </c>
      <c r="N48" s="31">
        <f t="shared" si="29"/>
        <v>0</v>
      </c>
      <c r="O48" s="32">
        <f t="shared" si="29"/>
        <v>0</v>
      </c>
      <c r="P48" s="30">
        <f t="shared" si="24"/>
        <v>3.4421428571428572</v>
      </c>
    </row>
    <row r="49" spans="1:16" ht="15.75" thickBot="1" x14ac:dyDescent="0.3">
      <c r="A49" s="18" t="s">
        <v>18</v>
      </c>
      <c r="B49" s="48">
        <f t="shared" ref="B49:O49" si="30">ROUND(B31-B22,0)</f>
        <v>1309</v>
      </c>
      <c r="C49" s="48">
        <f t="shared" si="30"/>
        <v>1206</v>
      </c>
      <c r="D49" s="48">
        <f t="shared" si="30"/>
        <v>1400</v>
      </c>
      <c r="E49" s="48">
        <f t="shared" si="30"/>
        <v>-6099</v>
      </c>
      <c r="F49" s="48">
        <f t="shared" si="30"/>
        <v>1400</v>
      </c>
      <c r="G49" s="48">
        <f t="shared" si="30"/>
        <v>1052</v>
      </c>
      <c r="H49" s="48">
        <f t="shared" si="30"/>
        <v>1169</v>
      </c>
      <c r="I49" s="48">
        <f t="shared" si="30"/>
        <v>1263</v>
      </c>
      <c r="J49" s="48">
        <f t="shared" si="30"/>
        <v>1286</v>
      </c>
      <c r="K49" s="48">
        <f t="shared" si="30"/>
        <v>1218</v>
      </c>
      <c r="L49" s="48">
        <f t="shared" si="30"/>
        <v>1732</v>
      </c>
      <c r="M49" s="48">
        <f t="shared" si="30"/>
        <v>1177</v>
      </c>
      <c r="N49" s="48">
        <f t="shared" si="30"/>
        <v>1230</v>
      </c>
      <c r="O49" s="49">
        <f t="shared" si="30"/>
        <v>1200</v>
      </c>
      <c r="P49" s="45">
        <f t="shared" si="24"/>
        <v>753.07142857142856</v>
      </c>
    </row>
    <row r="50" spans="1:16" ht="19.5" thickBot="1" x14ac:dyDescent="0.3">
      <c r="A50" s="78" t="str">
        <f>'Tabulka č. 1'!A50:P50</f>
        <v>Meziroční změny 2024 oproti 2023 - v %</v>
      </c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5"/>
    </row>
    <row r="51" spans="1:16" x14ac:dyDescent="0.25">
      <c r="A51" s="11" t="s">
        <v>24</v>
      </c>
      <c r="B51" s="37">
        <f>ROUND(100*(B15-B6)/B6,2)</f>
        <v>-2</v>
      </c>
      <c r="C51" s="37">
        <f t="shared" ref="C51:O51" si="31">ROUND(100*(C15-C6)/C6,2)</f>
        <v>-1.05</v>
      </c>
      <c r="D51" s="37">
        <f t="shared" si="31"/>
        <v>-8</v>
      </c>
      <c r="E51" s="37">
        <f t="shared" si="31"/>
        <v>-4.01</v>
      </c>
      <c r="F51" s="37">
        <f t="shared" si="31"/>
        <v>-17.54</v>
      </c>
      <c r="G51" s="37">
        <f t="shared" si="31"/>
        <v>-2</v>
      </c>
      <c r="H51" s="37">
        <f t="shared" si="31"/>
        <v>-7.99</v>
      </c>
      <c r="I51" s="37">
        <f t="shared" si="31"/>
        <v>-1.89</v>
      </c>
      <c r="J51" s="37">
        <f t="shared" si="31"/>
        <v>-7.39</v>
      </c>
      <c r="K51" s="37">
        <f t="shared" si="31"/>
        <v>-1.7</v>
      </c>
      <c r="L51" s="37">
        <f t="shared" si="31"/>
        <v>0.91</v>
      </c>
      <c r="M51" s="37">
        <f t="shared" si="31"/>
        <v>-5.94</v>
      </c>
      <c r="N51" s="37">
        <f t="shared" si="31"/>
        <v>-1</v>
      </c>
      <c r="O51" s="38">
        <f t="shared" si="31"/>
        <v>-10.19</v>
      </c>
      <c r="P51" s="33">
        <f t="shared" ref="P51:P58" si="32">AVERAGE(B51:O51)</f>
        <v>-4.9850000000000003</v>
      </c>
    </row>
    <row r="52" spans="1:16" x14ac:dyDescent="0.25">
      <c r="A52" s="13" t="s">
        <v>25</v>
      </c>
      <c r="B52" s="31">
        <f t="shared" ref="B52:O58" si="33">ROUND(100*(B16-B7)/B7,2)</f>
        <v>-2</v>
      </c>
      <c r="C52" s="31">
        <f t="shared" si="33"/>
        <v>-1.8</v>
      </c>
      <c r="D52" s="31">
        <f t="shared" si="33"/>
        <v>-8</v>
      </c>
      <c r="E52" s="31">
        <f t="shared" si="33"/>
        <v>-2</v>
      </c>
      <c r="F52" s="31">
        <f t="shared" si="33"/>
        <v>-14.92</v>
      </c>
      <c r="G52" s="31">
        <f t="shared" si="33"/>
        <v>-2</v>
      </c>
      <c r="H52" s="31">
        <f t="shared" si="33"/>
        <v>-5.96</v>
      </c>
      <c r="I52" s="31">
        <f t="shared" si="33"/>
        <v>0</v>
      </c>
      <c r="J52" s="31">
        <f t="shared" si="33"/>
        <v>-1.9</v>
      </c>
      <c r="K52" s="31">
        <f t="shared" si="33"/>
        <v>-1.7</v>
      </c>
      <c r="L52" s="31">
        <f t="shared" si="33"/>
        <v>-0.23</v>
      </c>
      <c r="M52" s="31">
        <f t="shared" si="33"/>
        <v>-6.67</v>
      </c>
      <c r="N52" s="31">
        <f t="shared" si="33"/>
        <v>-1</v>
      </c>
      <c r="O52" s="32">
        <f t="shared" si="33"/>
        <v>-10.91</v>
      </c>
      <c r="P52" s="34">
        <f t="shared" si="32"/>
        <v>-4.2207142857142861</v>
      </c>
    </row>
    <row r="53" spans="1:16" x14ac:dyDescent="0.25">
      <c r="A53" s="13" t="s">
        <v>26</v>
      </c>
      <c r="B53" s="31">
        <f t="shared" si="33"/>
        <v>-2</v>
      </c>
      <c r="C53" s="31">
        <f t="shared" si="33"/>
        <v>0</v>
      </c>
      <c r="D53" s="31">
        <f t="shared" si="33"/>
        <v>-8</v>
      </c>
      <c r="E53" s="31">
        <f t="shared" si="33"/>
        <v>-8.84</v>
      </c>
      <c r="F53" s="31">
        <f t="shared" si="33"/>
        <v>-22.83</v>
      </c>
      <c r="G53" s="31">
        <f t="shared" si="33"/>
        <v>-2</v>
      </c>
      <c r="H53" s="31">
        <f t="shared" si="33"/>
        <v>-15.17</v>
      </c>
      <c r="I53" s="31">
        <f t="shared" si="33"/>
        <v>-4.76</v>
      </c>
      <c r="J53" s="31">
        <f t="shared" si="33"/>
        <v>-15.05</v>
      </c>
      <c r="K53" s="31">
        <f t="shared" si="33"/>
        <v>-1.7</v>
      </c>
      <c r="L53" s="31">
        <f t="shared" si="33"/>
        <v>2.25</v>
      </c>
      <c r="M53" s="31">
        <f t="shared" si="33"/>
        <v>-4.6500000000000004</v>
      </c>
      <c r="N53" s="31">
        <f t="shared" si="33"/>
        <v>-1</v>
      </c>
      <c r="O53" s="32">
        <f t="shared" si="33"/>
        <v>-9.07</v>
      </c>
      <c r="P53" s="34">
        <f t="shared" si="32"/>
        <v>-6.6300000000000017</v>
      </c>
    </row>
    <row r="54" spans="1:16" x14ac:dyDescent="0.25">
      <c r="A54" s="13" t="s">
        <v>27</v>
      </c>
      <c r="B54" s="31">
        <f t="shared" si="33"/>
        <v>-10.66</v>
      </c>
      <c r="C54" s="31">
        <f t="shared" si="33"/>
        <v>0</v>
      </c>
      <c r="D54" s="31">
        <f t="shared" si="33"/>
        <v>-10.66</v>
      </c>
      <c r="E54" s="31">
        <f t="shared" si="33"/>
        <v>-7.04</v>
      </c>
      <c r="F54" s="31">
        <f t="shared" si="33"/>
        <v>-6.67</v>
      </c>
      <c r="G54" s="31">
        <f t="shared" si="33"/>
        <v>-23.33</v>
      </c>
      <c r="H54" s="31">
        <f t="shared" si="33"/>
        <v>-10.66</v>
      </c>
      <c r="I54" s="31">
        <f t="shared" si="33"/>
        <v>0</v>
      </c>
      <c r="J54" s="31">
        <f t="shared" si="33"/>
        <v>-10.66</v>
      </c>
      <c r="K54" s="31">
        <f t="shared" si="33"/>
        <v>-4.25</v>
      </c>
      <c r="L54" s="31">
        <f t="shared" si="33"/>
        <v>0</v>
      </c>
      <c r="M54" s="31">
        <f t="shared" si="33"/>
        <v>-10.38</v>
      </c>
      <c r="N54" s="31">
        <f t="shared" si="33"/>
        <v>-3.64</v>
      </c>
      <c r="O54" s="32">
        <f t="shared" si="33"/>
        <v>-11.11</v>
      </c>
      <c r="P54" s="35">
        <f t="shared" si="32"/>
        <v>-7.7899999999999991</v>
      </c>
    </row>
    <row r="55" spans="1:16" x14ac:dyDescent="0.25">
      <c r="A55" s="15" t="s">
        <v>15</v>
      </c>
      <c r="B55" s="31">
        <f t="shared" si="33"/>
        <v>0</v>
      </c>
      <c r="C55" s="31">
        <f t="shared" si="33"/>
        <v>0</v>
      </c>
      <c r="D55" s="31">
        <f t="shared" si="33"/>
        <v>0</v>
      </c>
      <c r="E55" s="31">
        <f t="shared" si="33"/>
        <v>0</v>
      </c>
      <c r="F55" s="31">
        <f t="shared" si="33"/>
        <v>15</v>
      </c>
      <c r="G55" s="31">
        <f t="shared" si="33"/>
        <v>0</v>
      </c>
      <c r="H55" s="31">
        <f t="shared" si="33"/>
        <v>4.21</v>
      </c>
      <c r="I55" s="31">
        <f t="shared" si="33"/>
        <v>0</v>
      </c>
      <c r="J55" s="31">
        <f t="shared" si="33"/>
        <v>0.01</v>
      </c>
      <c r="K55" s="31">
        <f t="shared" si="33"/>
        <v>0</v>
      </c>
      <c r="L55" s="31">
        <f t="shared" si="33"/>
        <v>0</v>
      </c>
      <c r="M55" s="31">
        <f t="shared" si="33"/>
        <v>7.14</v>
      </c>
      <c r="N55" s="31">
        <f t="shared" si="33"/>
        <v>0</v>
      </c>
      <c r="O55" s="32">
        <f t="shared" si="33"/>
        <v>10</v>
      </c>
      <c r="P55" s="30">
        <f t="shared" si="32"/>
        <v>2.597142857142857</v>
      </c>
    </row>
    <row r="56" spans="1:16" x14ac:dyDescent="0.25">
      <c r="A56" s="13" t="s">
        <v>16</v>
      </c>
      <c r="B56" s="31">
        <f t="shared" si="33"/>
        <v>-2</v>
      </c>
      <c r="C56" s="31">
        <f t="shared" si="33"/>
        <v>-1.8</v>
      </c>
      <c r="D56" s="31">
        <f t="shared" si="33"/>
        <v>-8</v>
      </c>
      <c r="E56" s="31">
        <f t="shared" si="33"/>
        <v>-2</v>
      </c>
      <c r="F56" s="31">
        <f t="shared" si="33"/>
        <v>-2.16</v>
      </c>
      <c r="G56" s="31">
        <f t="shared" si="33"/>
        <v>-2</v>
      </c>
      <c r="H56" s="31">
        <f t="shared" si="33"/>
        <v>-2</v>
      </c>
      <c r="I56" s="31">
        <f t="shared" si="33"/>
        <v>0</v>
      </c>
      <c r="J56" s="31">
        <f t="shared" si="33"/>
        <v>-1.88</v>
      </c>
      <c r="K56" s="31">
        <f t="shared" si="33"/>
        <v>-1.7</v>
      </c>
      <c r="L56" s="31">
        <f t="shared" si="33"/>
        <v>-0.23</v>
      </c>
      <c r="M56" s="31">
        <f t="shared" si="33"/>
        <v>0</v>
      </c>
      <c r="N56" s="31">
        <f t="shared" si="33"/>
        <v>-1</v>
      </c>
      <c r="O56" s="32">
        <f t="shared" si="33"/>
        <v>-2</v>
      </c>
      <c r="P56" s="30">
        <f t="shared" si="32"/>
        <v>-1.9121428571428571</v>
      </c>
    </row>
    <row r="57" spans="1:16" x14ac:dyDescent="0.25">
      <c r="A57" s="15" t="s">
        <v>17</v>
      </c>
      <c r="B57" s="31">
        <f t="shared" si="33"/>
        <v>0</v>
      </c>
      <c r="C57" s="31">
        <f t="shared" si="33"/>
        <v>0</v>
      </c>
      <c r="D57" s="31">
        <f t="shared" si="33"/>
        <v>0</v>
      </c>
      <c r="E57" s="31">
        <f t="shared" si="33"/>
        <v>7.5</v>
      </c>
      <c r="F57" s="31">
        <f t="shared" si="33"/>
        <v>26.83</v>
      </c>
      <c r="G57" s="31">
        <f t="shared" si="33"/>
        <v>0</v>
      </c>
      <c r="H57" s="31">
        <f t="shared" si="33"/>
        <v>15.53</v>
      </c>
      <c r="I57" s="31">
        <f t="shared" si="33"/>
        <v>4.99</v>
      </c>
      <c r="J57" s="31">
        <f t="shared" si="33"/>
        <v>15.36</v>
      </c>
      <c r="K57" s="31">
        <f t="shared" si="33"/>
        <v>0</v>
      </c>
      <c r="L57" s="31">
        <f t="shared" si="33"/>
        <v>0</v>
      </c>
      <c r="M57" s="31">
        <f t="shared" si="33"/>
        <v>4.88</v>
      </c>
      <c r="N57" s="31">
        <f t="shared" si="33"/>
        <v>0</v>
      </c>
      <c r="O57" s="32">
        <f t="shared" si="33"/>
        <v>9.98</v>
      </c>
      <c r="P57" s="30">
        <f t="shared" si="32"/>
        <v>6.076428571428572</v>
      </c>
    </row>
    <row r="58" spans="1:16" ht="15.75" thickBot="1" x14ac:dyDescent="0.3">
      <c r="A58" s="18" t="s">
        <v>18</v>
      </c>
      <c r="B58" s="39">
        <f t="shared" si="33"/>
        <v>-2</v>
      </c>
      <c r="C58" s="39">
        <f t="shared" si="33"/>
        <v>0</v>
      </c>
      <c r="D58" s="39">
        <f t="shared" si="33"/>
        <v>-8</v>
      </c>
      <c r="E58" s="39">
        <f t="shared" si="33"/>
        <v>-2</v>
      </c>
      <c r="F58" s="39">
        <f t="shared" si="33"/>
        <v>-2.12</v>
      </c>
      <c r="G58" s="39">
        <f t="shared" si="33"/>
        <v>-2</v>
      </c>
      <c r="H58" s="39">
        <f t="shared" si="33"/>
        <v>-2</v>
      </c>
      <c r="I58" s="39">
        <f t="shared" si="33"/>
        <v>0</v>
      </c>
      <c r="J58" s="39">
        <f t="shared" si="33"/>
        <v>-2</v>
      </c>
      <c r="K58" s="39">
        <f t="shared" si="33"/>
        <v>-1.7</v>
      </c>
      <c r="L58" s="39">
        <f t="shared" si="33"/>
        <v>2.25</v>
      </c>
      <c r="M58" s="39">
        <f t="shared" si="33"/>
        <v>0</v>
      </c>
      <c r="N58" s="39">
        <f t="shared" si="33"/>
        <v>-1</v>
      </c>
      <c r="O58" s="40">
        <f t="shared" si="33"/>
        <v>0</v>
      </c>
      <c r="P58" s="36">
        <f t="shared" si="32"/>
        <v>-1.4692857142857143</v>
      </c>
    </row>
    <row r="59" spans="1:16" ht="19.5" thickBot="1" x14ac:dyDescent="0.3">
      <c r="A59" s="78" t="str">
        <f>'Tabulka č. 1'!A59:P59</f>
        <v>Meziroční změny 2025 oproti 2024 - v %</v>
      </c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5"/>
    </row>
    <row r="60" spans="1:16" x14ac:dyDescent="0.25">
      <c r="A60" s="11" t="s">
        <v>24</v>
      </c>
      <c r="B60" s="37">
        <f>ROUND(100*(B24-B15)/B15,2)</f>
        <v>5</v>
      </c>
      <c r="C60" s="37">
        <f t="shared" ref="C60:O60" si="34">ROUND(100*(C24-C15)/C15,2)</f>
        <v>-8.73</v>
      </c>
      <c r="D60" s="37">
        <f t="shared" si="34"/>
        <v>4.41</v>
      </c>
      <c r="E60" s="37">
        <f t="shared" si="34"/>
        <v>-4.68</v>
      </c>
      <c r="F60" s="37">
        <f t="shared" si="34"/>
        <v>-5.86</v>
      </c>
      <c r="G60" s="37">
        <f t="shared" si="34"/>
        <v>-6.38</v>
      </c>
      <c r="H60" s="37">
        <f t="shared" si="34"/>
        <v>5.01</v>
      </c>
      <c r="I60" s="37">
        <f t="shared" si="34"/>
        <v>5</v>
      </c>
      <c r="J60" s="37">
        <f t="shared" si="34"/>
        <v>5.34</v>
      </c>
      <c r="K60" s="37">
        <f t="shared" si="34"/>
        <v>5</v>
      </c>
      <c r="L60" s="37">
        <f t="shared" si="34"/>
        <v>6.37</v>
      </c>
      <c r="M60" s="37">
        <f t="shared" si="34"/>
        <v>5</v>
      </c>
      <c r="N60" s="37">
        <f t="shared" si="34"/>
        <v>5</v>
      </c>
      <c r="O60" s="38">
        <f t="shared" si="34"/>
        <v>6.2</v>
      </c>
      <c r="P60" s="33">
        <f t="shared" ref="P60:P67" si="35">AVERAGE(B60:O60)</f>
        <v>1.9057142857142857</v>
      </c>
    </row>
    <row r="61" spans="1:16" x14ac:dyDescent="0.25">
      <c r="A61" s="13" t="s">
        <v>25</v>
      </c>
      <c r="B61" s="31">
        <f t="shared" ref="B61:O61" si="36">ROUND(100*(B25-B16)/B16,2)</f>
        <v>5</v>
      </c>
      <c r="C61" s="31">
        <f t="shared" si="36"/>
        <v>6.93</v>
      </c>
      <c r="D61" s="31">
        <f t="shared" si="36"/>
        <v>3.56</v>
      </c>
      <c r="E61" s="31">
        <f t="shared" si="36"/>
        <v>4.63</v>
      </c>
      <c r="F61" s="31">
        <f t="shared" si="36"/>
        <v>5</v>
      </c>
      <c r="G61" s="31">
        <f t="shared" si="36"/>
        <v>3.5</v>
      </c>
      <c r="H61" s="31">
        <f t="shared" si="36"/>
        <v>5.01</v>
      </c>
      <c r="I61" s="31">
        <f t="shared" si="36"/>
        <v>5</v>
      </c>
      <c r="J61" s="31">
        <f t="shared" si="36"/>
        <v>5.53</v>
      </c>
      <c r="K61" s="31">
        <f t="shared" si="36"/>
        <v>5</v>
      </c>
      <c r="L61" s="31">
        <f t="shared" si="36"/>
        <v>5.97</v>
      </c>
      <c r="M61" s="31">
        <f t="shared" si="36"/>
        <v>5</v>
      </c>
      <c r="N61" s="31">
        <f t="shared" si="36"/>
        <v>5</v>
      </c>
      <c r="O61" s="32">
        <f t="shared" si="36"/>
        <v>7.01</v>
      </c>
      <c r="P61" s="34">
        <f t="shared" si="35"/>
        <v>5.152857142857143</v>
      </c>
    </row>
    <row r="62" spans="1:16" x14ac:dyDescent="0.25">
      <c r="A62" s="13" t="s">
        <v>26</v>
      </c>
      <c r="B62" s="31">
        <f t="shared" ref="B62:O62" si="37">ROUND(100*(B26-B17)/B17,2)</f>
        <v>5</v>
      </c>
      <c r="C62" s="31">
        <f t="shared" si="37"/>
        <v>-30</v>
      </c>
      <c r="D62" s="31">
        <f t="shared" si="37"/>
        <v>6.31</v>
      </c>
      <c r="E62" s="31">
        <f t="shared" si="37"/>
        <v>-28.82</v>
      </c>
      <c r="F62" s="31">
        <f t="shared" si="37"/>
        <v>-29.96</v>
      </c>
      <c r="G62" s="31">
        <f t="shared" si="37"/>
        <v>-30</v>
      </c>
      <c r="H62" s="31">
        <f t="shared" si="37"/>
        <v>5</v>
      </c>
      <c r="I62" s="31">
        <f t="shared" si="37"/>
        <v>5</v>
      </c>
      <c r="J62" s="31">
        <f t="shared" si="37"/>
        <v>5.03</v>
      </c>
      <c r="K62" s="31">
        <f t="shared" si="37"/>
        <v>5</v>
      </c>
      <c r="L62" s="31">
        <f t="shared" si="37"/>
        <v>6.82</v>
      </c>
      <c r="M62" s="31">
        <f t="shared" si="37"/>
        <v>5</v>
      </c>
      <c r="N62" s="31">
        <f t="shared" si="37"/>
        <v>5</v>
      </c>
      <c r="O62" s="32">
        <f t="shared" si="37"/>
        <v>4.9400000000000004</v>
      </c>
      <c r="P62" s="34">
        <f t="shared" si="35"/>
        <v>-4.6914285714285722</v>
      </c>
    </row>
    <row r="63" spans="1:16" x14ac:dyDescent="0.25">
      <c r="A63" s="13" t="s">
        <v>27</v>
      </c>
      <c r="B63" s="31">
        <f t="shared" ref="B63:O63" si="38">ROUND(100*(B27-B18)/B18,2)</f>
        <v>-33.33</v>
      </c>
      <c r="C63" s="31">
        <f t="shared" si="38"/>
        <v>-33.33</v>
      </c>
      <c r="D63" s="31">
        <f t="shared" si="38"/>
        <v>-33.33</v>
      </c>
      <c r="E63" s="31">
        <f t="shared" si="38"/>
        <v>-33.75</v>
      </c>
      <c r="F63" s="31">
        <f t="shared" si="38"/>
        <v>-32.14</v>
      </c>
      <c r="G63" s="31">
        <f t="shared" si="38"/>
        <v>-30</v>
      </c>
      <c r="H63" s="31">
        <f t="shared" si="38"/>
        <v>0</v>
      </c>
      <c r="I63" s="31">
        <f t="shared" si="38"/>
        <v>-1</v>
      </c>
      <c r="J63" s="31">
        <f t="shared" si="38"/>
        <v>0</v>
      </c>
      <c r="K63" s="31">
        <f t="shared" si="38"/>
        <v>0</v>
      </c>
      <c r="L63" s="31">
        <f t="shared" si="38"/>
        <v>0</v>
      </c>
      <c r="M63" s="31">
        <f t="shared" si="38"/>
        <v>0</v>
      </c>
      <c r="N63" s="31">
        <f t="shared" si="38"/>
        <v>0</v>
      </c>
      <c r="O63" s="32">
        <f t="shared" si="38"/>
        <v>0</v>
      </c>
      <c r="P63" s="35">
        <f t="shared" si="35"/>
        <v>-14.062857142857142</v>
      </c>
    </row>
    <row r="64" spans="1:16" x14ac:dyDescent="0.25">
      <c r="A64" s="15" t="s">
        <v>15</v>
      </c>
      <c r="B64" s="31">
        <f t="shared" ref="B64:O64" si="39">ROUND(100*(B28-B19)/B19,2)</f>
        <v>0</v>
      </c>
      <c r="C64" s="31">
        <f t="shared" si="39"/>
        <v>0</v>
      </c>
      <c r="D64" s="31">
        <f t="shared" si="39"/>
        <v>0</v>
      </c>
      <c r="E64" s="31">
        <f t="shared" si="39"/>
        <v>0</v>
      </c>
      <c r="F64" s="31">
        <f t="shared" si="39"/>
        <v>0</v>
      </c>
      <c r="G64" s="31">
        <f t="shared" si="39"/>
        <v>0</v>
      </c>
      <c r="H64" s="31">
        <f t="shared" si="39"/>
        <v>0</v>
      </c>
      <c r="I64" s="31">
        <f t="shared" si="39"/>
        <v>0</v>
      </c>
      <c r="J64" s="31">
        <f t="shared" si="39"/>
        <v>0</v>
      </c>
      <c r="K64" s="31">
        <f t="shared" si="39"/>
        <v>0</v>
      </c>
      <c r="L64" s="31">
        <f t="shared" si="39"/>
        <v>0</v>
      </c>
      <c r="M64" s="31">
        <f t="shared" si="39"/>
        <v>0</v>
      </c>
      <c r="N64" s="31">
        <f t="shared" si="39"/>
        <v>0</v>
      </c>
      <c r="O64" s="32">
        <f t="shared" si="39"/>
        <v>0</v>
      </c>
      <c r="P64" s="30">
        <f t="shared" si="35"/>
        <v>0</v>
      </c>
    </row>
    <row r="65" spans="1:16" x14ac:dyDescent="0.25">
      <c r="A65" s="13" t="s">
        <v>16</v>
      </c>
      <c r="B65" s="31">
        <f t="shared" ref="B65:O65" si="40">ROUND(100*(B29-B20)/B20,2)</f>
        <v>5</v>
      </c>
      <c r="C65" s="31">
        <f t="shared" si="40"/>
        <v>6.93</v>
      </c>
      <c r="D65" s="31">
        <f t="shared" si="40"/>
        <v>3.56</v>
      </c>
      <c r="E65" s="31">
        <f t="shared" si="40"/>
        <v>4.63</v>
      </c>
      <c r="F65" s="31">
        <f t="shared" si="40"/>
        <v>5</v>
      </c>
      <c r="G65" s="31">
        <f t="shared" si="40"/>
        <v>3.5</v>
      </c>
      <c r="H65" s="31">
        <f t="shared" si="40"/>
        <v>5.01</v>
      </c>
      <c r="I65" s="31">
        <f t="shared" si="40"/>
        <v>5</v>
      </c>
      <c r="J65" s="31">
        <f t="shared" si="40"/>
        <v>5.53</v>
      </c>
      <c r="K65" s="31">
        <f t="shared" si="40"/>
        <v>5</v>
      </c>
      <c r="L65" s="31">
        <f t="shared" si="40"/>
        <v>5.97</v>
      </c>
      <c r="M65" s="31">
        <f t="shared" si="40"/>
        <v>5</v>
      </c>
      <c r="N65" s="31">
        <f t="shared" si="40"/>
        <v>5</v>
      </c>
      <c r="O65" s="32">
        <f t="shared" si="40"/>
        <v>7.01</v>
      </c>
      <c r="P65" s="30">
        <f t="shared" si="35"/>
        <v>5.152857142857143</v>
      </c>
    </row>
    <row r="66" spans="1:16" x14ac:dyDescent="0.25">
      <c r="A66" s="15" t="s">
        <v>17</v>
      </c>
      <c r="B66" s="31">
        <f t="shared" ref="B66:O66" si="41">ROUND(100*(B30-B21)/B21,2)</f>
        <v>0</v>
      </c>
      <c r="C66" s="31">
        <f t="shared" si="41"/>
        <v>50</v>
      </c>
      <c r="D66" s="31">
        <f t="shared" si="41"/>
        <v>0</v>
      </c>
      <c r="E66" s="31">
        <f t="shared" si="41"/>
        <v>10</v>
      </c>
      <c r="F66" s="31">
        <f t="shared" si="41"/>
        <v>50</v>
      </c>
      <c r="G66" s="31">
        <f t="shared" si="41"/>
        <v>50</v>
      </c>
      <c r="H66" s="31">
        <f t="shared" si="41"/>
        <v>0</v>
      </c>
      <c r="I66" s="31">
        <f t="shared" si="41"/>
        <v>0</v>
      </c>
      <c r="J66" s="31">
        <f t="shared" si="41"/>
        <v>0</v>
      </c>
      <c r="K66" s="31">
        <f t="shared" si="41"/>
        <v>0</v>
      </c>
      <c r="L66" s="31">
        <f t="shared" si="41"/>
        <v>0</v>
      </c>
      <c r="M66" s="31">
        <f t="shared" si="41"/>
        <v>0</v>
      </c>
      <c r="N66" s="31">
        <f t="shared" si="41"/>
        <v>0</v>
      </c>
      <c r="O66" s="32">
        <f t="shared" si="41"/>
        <v>0</v>
      </c>
      <c r="P66" s="30">
        <f t="shared" si="35"/>
        <v>11.428571428571429</v>
      </c>
    </row>
    <row r="67" spans="1:16" ht="15.75" thickBot="1" x14ac:dyDescent="0.3">
      <c r="A67" s="18" t="s">
        <v>18</v>
      </c>
      <c r="B67" s="39">
        <f t="shared" ref="B67:O67" si="42">ROUND(100*(B31-B22)/B22,2)</f>
        <v>5</v>
      </c>
      <c r="C67" s="39">
        <f t="shared" si="42"/>
        <v>5</v>
      </c>
      <c r="D67" s="39">
        <f t="shared" si="42"/>
        <v>6.31</v>
      </c>
      <c r="E67" s="39">
        <f t="shared" si="42"/>
        <v>-21.7</v>
      </c>
      <c r="F67" s="39">
        <f t="shared" si="42"/>
        <v>5.05</v>
      </c>
      <c r="G67" s="39">
        <f t="shared" si="42"/>
        <v>5.01</v>
      </c>
      <c r="H67" s="39">
        <f t="shared" si="42"/>
        <v>5</v>
      </c>
      <c r="I67" s="39">
        <f t="shared" si="42"/>
        <v>5</v>
      </c>
      <c r="J67" s="39">
        <f t="shared" si="42"/>
        <v>5.03</v>
      </c>
      <c r="K67" s="39">
        <f t="shared" si="42"/>
        <v>5</v>
      </c>
      <c r="L67" s="39">
        <f t="shared" si="42"/>
        <v>6.82</v>
      </c>
      <c r="M67" s="39">
        <f t="shared" si="42"/>
        <v>5</v>
      </c>
      <c r="N67" s="39">
        <f t="shared" si="42"/>
        <v>5</v>
      </c>
      <c r="O67" s="40">
        <f t="shared" si="42"/>
        <v>4.9400000000000004</v>
      </c>
      <c r="P67" s="36">
        <f t="shared" si="35"/>
        <v>3.3185714285714281</v>
      </c>
    </row>
  </sheetData>
  <mergeCells count="9">
    <mergeCell ref="A59:P59"/>
    <mergeCell ref="A50:P50"/>
    <mergeCell ref="B1:O1"/>
    <mergeCell ref="B2:O2"/>
    <mergeCell ref="A5:P5"/>
    <mergeCell ref="A14:P14"/>
    <mergeCell ref="A32:P32"/>
    <mergeCell ref="A23:P23"/>
    <mergeCell ref="A41:P4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&amp;LČ.j.: MSMT-21301/2025-1&amp;RPříloha č. 16
&amp;A</oddHeader>
  </headerFooter>
  <ignoredErrors>
    <ignoredError sqref="B37:O39 B46:O48 P30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  <pageSetUpPr fitToPage="1"/>
  </sheetPr>
  <dimension ref="A1:P67"/>
  <sheetViews>
    <sheetView zoomScaleNormal="100" workbookViewId="0">
      <selection activeCell="I4" sqref="I4"/>
    </sheetView>
  </sheetViews>
  <sheetFormatPr defaultRowHeight="15" x14ac:dyDescent="0.25"/>
  <cols>
    <col min="1" max="1" width="14.42578125" customWidth="1"/>
    <col min="2" max="15" width="7.7109375" customWidth="1"/>
    <col min="16" max="16" width="7.7109375" style="3" customWidth="1"/>
  </cols>
  <sheetData>
    <row r="1" spans="1:16" ht="18.75" x14ac:dyDescent="0.3">
      <c r="B1" s="76" t="str">
        <f>'Tabulka č. 1'!B1:O1</f>
        <v>Krajské normativy MP, MPP a MPN - domovy mládeže VOŠ v letech 2023 - 2025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23"/>
    </row>
    <row r="2" spans="1:16" ht="15.75" x14ac:dyDescent="0.25">
      <c r="A2" s="10"/>
      <c r="B2" s="77" t="s">
        <v>23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10"/>
    </row>
    <row r="3" spans="1:16" ht="16.5" thickBot="1" x14ac:dyDescent="0.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2"/>
    </row>
    <row r="4" spans="1:16" s="4" customFormat="1" ht="81" customHeight="1" thickBot="1" x14ac:dyDescent="0.3">
      <c r="A4" s="21"/>
      <c r="B4" s="50" t="s">
        <v>0</v>
      </c>
      <c r="C4" s="50" t="s">
        <v>1</v>
      </c>
      <c r="D4" s="64" t="s">
        <v>2</v>
      </c>
      <c r="E4" s="50" t="s">
        <v>3</v>
      </c>
      <c r="F4" s="50" t="s">
        <v>4</v>
      </c>
      <c r="G4" s="50" t="s">
        <v>5</v>
      </c>
      <c r="H4" s="50" t="s">
        <v>6</v>
      </c>
      <c r="I4" s="50" t="s">
        <v>41</v>
      </c>
      <c r="J4" s="50" t="s">
        <v>7</v>
      </c>
      <c r="K4" s="50" t="s">
        <v>8</v>
      </c>
      <c r="L4" s="50" t="s">
        <v>9</v>
      </c>
      <c r="M4" s="50" t="s">
        <v>10</v>
      </c>
      <c r="N4" s="50" t="s">
        <v>11</v>
      </c>
      <c r="O4" s="50" t="s">
        <v>12</v>
      </c>
      <c r="P4" s="22" t="s">
        <v>19</v>
      </c>
    </row>
    <row r="5" spans="1:16" ht="19.5" thickBot="1" x14ac:dyDescent="0.3">
      <c r="A5" s="78" t="str">
        <f>'Tabulka č. 1'!A5:P5</f>
        <v>2023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5"/>
    </row>
    <row r="6" spans="1:16" x14ac:dyDescent="0.25">
      <c r="A6" s="11" t="s">
        <v>24</v>
      </c>
      <c r="B6" s="55">
        <f>(12*B11/B10)+(12*B13/B12)</f>
        <v>43579.109693441918</v>
      </c>
      <c r="C6" s="55">
        <f t="shared" ref="C6:O6" si="0">(12*C11/C10)+(12*C13/C12)</f>
        <v>22178.221264637003</v>
      </c>
      <c r="D6" s="55">
        <f t="shared" si="0"/>
        <v>18564.104595732053</v>
      </c>
      <c r="E6" s="55">
        <f t="shared" si="0"/>
        <v>28922.489808917198</v>
      </c>
      <c r="F6" s="55">
        <f t="shared" si="0"/>
        <v>49925.85365853658</v>
      </c>
      <c r="G6" s="55">
        <f t="shared" si="0"/>
        <v>27884.991639865657</v>
      </c>
      <c r="H6" s="55">
        <f t="shared" si="0"/>
        <v>32283.07195634372</v>
      </c>
      <c r="I6" s="55">
        <f t="shared" si="0"/>
        <v>23271.196778517151</v>
      </c>
      <c r="J6" s="55">
        <f t="shared" si="0"/>
        <v>22545.559263460258</v>
      </c>
      <c r="K6" s="55">
        <f t="shared" si="0"/>
        <v>15990.842192644399</v>
      </c>
      <c r="L6" s="55">
        <f t="shared" si="0"/>
        <v>20172.08544232764</v>
      </c>
      <c r="M6" s="55">
        <f t="shared" si="0"/>
        <v>17735.468016953753</v>
      </c>
      <c r="N6" s="55">
        <f t="shared" si="0"/>
        <v>32928.828901734101</v>
      </c>
      <c r="O6" s="56">
        <f t="shared" si="0"/>
        <v>24602.010740589762</v>
      </c>
      <c r="P6" s="12">
        <f t="shared" ref="P6:P13" si="1">SUMIF(B6:O6,"&gt;0")/COUNTIF(B6:O6,"&gt;0")</f>
        <v>27184.559568121513</v>
      </c>
    </row>
    <row r="7" spans="1:16" x14ac:dyDescent="0.25">
      <c r="A7" s="13" t="s">
        <v>25</v>
      </c>
      <c r="B7" s="52">
        <f>12*B11/B10</f>
        <v>32060.058651026393</v>
      </c>
      <c r="C7" s="52">
        <f t="shared" ref="C7:O7" si="2">12*C11/C10</f>
        <v>12686.811428571429</v>
      </c>
      <c r="D7" s="52">
        <f t="shared" si="2"/>
        <v>12167.375313964099</v>
      </c>
      <c r="E7" s="52">
        <f t="shared" si="2"/>
        <v>20318.789808917198</v>
      </c>
      <c r="F7" s="52">
        <f t="shared" si="2"/>
        <v>33360</v>
      </c>
      <c r="G7" s="52">
        <f t="shared" si="2"/>
        <v>19657.242279251848</v>
      </c>
      <c r="H7" s="52">
        <f t="shared" si="2"/>
        <v>24571.752134297254</v>
      </c>
      <c r="I7" s="52">
        <f t="shared" si="2"/>
        <v>13442.79210925645</v>
      </c>
      <c r="J7" s="52">
        <f t="shared" si="2"/>
        <v>13121.944805628933</v>
      </c>
      <c r="K7" s="52">
        <f t="shared" si="2"/>
        <v>8765.7693063470233</v>
      </c>
      <c r="L7" s="52">
        <f t="shared" si="2"/>
        <v>10151.90380761523</v>
      </c>
      <c r="M7" s="52">
        <f t="shared" si="2"/>
        <v>10843.370455978145</v>
      </c>
      <c r="N7" s="52">
        <f t="shared" si="2"/>
        <v>24313.8</v>
      </c>
      <c r="O7" s="53">
        <f t="shared" si="2"/>
        <v>14749.507357639828</v>
      </c>
      <c r="P7" s="20">
        <f t="shared" si="1"/>
        <v>17872.222675606703</v>
      </c>
    </row>
    <row r="8" spans="1:16" x14ac:dyDescent="0.25">
      <c r="A8" s="13" t="s">
        <v>26</v>
      </c>
      <c r="B8" s="1">
        <f>12*B13/B12</f>
        <v>11519.051042415529</v>
      </c>
      <c r="C8" s="1">
        <f t="shared" ref="C8:O8" si="3">12*C13/C12</f>
        <v>9491.4098360655735</v>
      </c>
      <c r="D8" s="1">
        <f t="shared" si="3"/>
        <v>6396.7292817679554</v>
      </c>
      <c r="E8" s="1">
        <f t="shared" si="3"/>
        <v>8603.7000000000007</v>
      </c>
      <c r="F8" s="1">
        <f t="shared" si="3"/>
        <v>16565.853658536584</v>
      </c>
      <c r="G8" s="1">
        <f t="shared" si="3"/>
        <v>8227.7493606138105</v>
      </c>
      <c r="H8" s="1">
        <f t="shared" si="3"/>
        <v>7711.3198220464647</v>
      </c>
      <c r="I8" s="1">
        <f t="shared" si="3"/>
        <v>9828.4046692607008</v>
      </c>
      <c r="J8" s="1">
        <f t="shared" si="3"/>
        <v>9423.6144578313251</v>
      </c>
      <c r="K8" s="1">
        <f t="shared" si="3"/>
        <v>7225.0728862973765</v>
      </c>
      <c r="L8" s="1">
        <f t="shared" si="3"/>
        <v>10020.181634712411</v>
      </c>
      <c r="M8" s="1">
        <f t="shared" si="3"/>
        <v>6892.0975609756097</v>
      </c>
      <c r="N8" s="1">
        <f t="shared" si="3"/>
        <v>8615.0289017341038</v>
      </c>
      <c r="O8" s="63">
        <f t="shared" si="3"/>
        <v>9852.5033829499334</v>
      </c>
      <c r="P8" s="20">
        <f t="shared" si="1"/>
        <v>9312.3368925148134</v>
      </c>
    </row>
    <row r="9" spans="1:16" x14ac:dyDescent="0.25">
      <c r="A9" s="13" t="s">
        <v>27</v>
      </c>
      <c r="B9" s="1">
        <v>319</v>
      </c>
      <c r="C9" s="1">
        <v>360</v>
      </c>
      <c r="D9" s="1">
        <v>319</v>
      </c>
      <c r="E9" s="1">
        <v>341</v>
      </c>
      <c r="F9" s="1">
        <v>300</v>
      </c>
      <c r="G9" s="1">
        <v>300</v>
      </c>
      <c r="H9" s="1">
        <v>319</v>
      </c>
      <c r="I9" s="1">
        <v>300</v>
      </c>
      <c r="J9" s="1">
        <v>319</v>
      </c>
      <c r="K9" s="1">
        <v>259</v>
      </c>
      <c r="L9" s="1">
        <v>341</v>
      </c>
      <c r="M9" s="1">
        <v>318</v>
      </c>
      <c r="N9" s="1">
        <v>275</v>
      </c>
      <c r="O9" s="63">
        <v>315</v>
      </c>
      <c r="P9" s="14">
        <f t="shared" si="1"/>
        <v>313.21428571428572</v>
      </c>
    </row>
    <row r="10" spans="1:16" x14ac:dyDescent="0.25">
      <c r="A10" s="15" t="s">
        <v>15</v>
      </c>
      <c r="B10" s="73">
        <v>17.05</v>
      </c>
      <c r="C10" s="73">
        <v>43.75</v>
      </c>
      <c r="D10" s="73">
        <v>41.407451237390717</v>
      </c>
      <c r="E10" s="73">
        <v>25.12</v>
      </c>
      <c r="F10" s="73">
        <v>15</v>
      </c>
      <c r="G10" s="74">
        <v>22.99</v>
      </c>
      <c r="H10" s="73">
        <v>20.671541745328891</v>
      </c>
      <c r="I10" s="73">
        <v>39.54</v>
      </c>
      <c r="J10" s="73">
        <v>39.305149323502256</v>
      </c>
      <c r="K10" s="73">
        <v>61.067999999999998</v>
      </c>
      <c r="L10" s="73">
        <v>49.9</v>
      </c>
      <c r="M10" s="73">
        <v>47.59</v>
      </c>
      <c r="N10" s="73">
        <v>20</v>
      </c>
      <c r="O10" s="75">
        <v>36.692750942605123</v>
      </c>
      <c r="P10" s="16">
        <f t="shared" si="1"/>
        <v>34.291778089201919</v>
      </c>
    </row>
    <row r="11" spans="1:16" x14ac:dyDescent="0.25">
      <c r="A11" s="13" t="s">
        <v>16</v>
      </c>
      <c r="B11" s="68">
        <v>45552</v>
      </c>
      <c r="C11" s="68">
        <v>46254</v>
      </c>
      <c r="D11" s="68">
        <v>41985</v>
      </c>
      <c r="E11" s="68">
        <v>42534</v>
      </c>
      <c r="F11" s="68">
        <v>41700</v>
      </c>
      <c r="G11" s="68">
        <v>37660</v>
      </c>
      <c r="H11" s="68">
        <v>42328</v>
      </c>
      <c r="I11" s="68">
        <v>44294</v>
      </c>
      <c r="J11" s="68">
        <v>42980</v>
      </c>
      <c r="K11" s="68">
        <v>44609</v>
      </c>
      <c r="L11" s="1">
        <v>42215</v>
      </c>
      <c r="M11" s="68">
        <v>43003</v>
      </c>
      <c r="N11" s="68">
        <v>40523</v>
      </c>
      <c r="O11" s="69">
        <v>45100</v>
      </c>
      <c r="P11" s="17">
        <f t="shared" si="1"/>
        <v>42909.785714285717</v>
      </c>
    </row>
    <row r="12" spans="1:16" x14ac:dyDescent="0.25">
      <c r="A12" s="15" t="s">
        <v>17</v>
      </c>
      <c r="B12" s="73">
        <v>27.82</v>
      </c>
      <c r="C12" s="73">
        <v>30.5</v>
      </c>
      <c r="D12" s="73">
        <v>45.25</v>
      </c>
      <c r="E12" s="73">
        <v>40</v>
      </c>
      <c r="F12" s="73">
        <v>20.5</v>
      </c>
      <c r="G12" s="74">
        <v>31.28</v>
      </c>
      <c r="H12" s="73">
        <v>37.142280000000007</v>
      </c>
      <c r="I12" s="73">
        <v>30.84</v>
      </c>
      <c r="J12" s="73">
        <v>33.200000000000003</v>
      </c>
      <c r="K12" s="73">
        <v>41.16</v>
      </c>
      <c r="L12" s="73">
        <v>29.73</v>
      </c>
      <c r="M12" s="73">
        <v>41</v>
      </c>
      <c r="N12" s="73">
        <v>34.6</v>
      </c>
      <c r="O12" s="75">
        <v>29.56</v>
      </c>
      <c r="P12" s="16">
        <f t="shared" si="1"/>
        <v>33.755877142857145</v>
      </c>
    </row>
    <row r="13" spans="1:16" ht="15.75" thickBot="1" x14ac:dyDescent="0.3">
      <c r="A13" s="18" t="s">
        <v>18</v>
      </c>
      <c r="B13" s="65">
        <v>26705</v>
      </c>
      <c r="C13" s="65">
        <v>24124</v>
      </c>
      <c r="D13" s="65">
        <v>24121</v>
      </c>
      <c r="E13" s="65">
        <v>28679</v>
      </c>
      <c r="F13" s="65">
        <v>28300</v>
      </c>
      <c r="G13" s="65">
        <v>21447</v>
      </c>
      <c r="H13" s="65">
        <v>23868</v>
      </c>
      <c r="I13" s="65">
        <v>25259</v>
      </c>
      <c r="J13" s="65">
        <v>26072</v>
      </c>
      <c r="K13" s="65">
        <v>24782</v>
      </c>
      <c r="L13" s="66">
        <v>24825</v>
      </c>
      <c r="M13" s="65">
        <v>23548</v>
      </c>
      <c r="N13" s="65">
        <v>24840</v>
      </c>
      <c r="O13" s="67">
        <v>24270</v>
      </c>
      <c r="P13" s="19">
        <f t="shared" si="1"/>
        <v>25060</v>
      </c>
    </row>
    <row r="14" spans="1:16" ht="19.5" thickBot="1" x14ac:dyDescent="0.3">
      <c r="A14" s="78" t="str">
        <f>'Tabulka č. 1'!A14:P14</f>
        <v>2024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5"/>
    </row>
    <row r="15" spans="1:16" x14ac:dyDescent="0.25">
      <c r="A15" s="11" t="s">
        <v>24</v>
      </c>
      <c r="B15" s="55">
        <f>(12*B20/B19)+(12*B22/B21)</f>
        <v>42707.598786501403</v>
      </c>
      <c r="C15" s="55">
        <f t="shared" ref="C15:O15" si="4">(12*C20/C19)+(12*C22/C21)</f>
        <v>21949.741264636999</v>
      </c>
      <c r="D15" s="55">
        <f t="shared" si="4"/>
        <v>17078.97622807349</v>
      </c>
      <c r="E15" s="55">
        <f t="shared" si="4"/>
        <v>27755.516960450303</v>
      </c>
      <c r="F15" s="55">
        <f t="shared" si="4"/>
        <v>38896.615384615383</v>
      </c>
      <c r="G15" s="55">
        <f t="shared" si="4"/>
        <v>27327.373182379975</v>
      </c>
      <c r="H15" s="55">
        <f t="shared" si="4"/>
        <v>29804.902762764978</v>
      </c>
      <c r="I15" s="55">
        <f t="shared" si="4"/>
        <v>22803.755667008147</v>
      </c>
      <c r="J15" s="55">
        <f t="shared" si="4"/>
        <v>20878.595538044319</v>
      </c>
      <c r="K15" s="55">
        <f t="shared" si="4"/>
        <v>15719.15295495286</v>
      </c>
      <c r="L15" s="55">
        <f t="shared" si="4"/>
        <v>20374.389465105793</v>
      </c>
      <c r="M15" s="55">
        <f t="shared" si="4"/>
        <v>16693.857363124618</v>
      </c>
      <c r="N15" s="55">
        <f t="shared" si="4"/>
        <v>32599.817341040463</v>
      </c>
      <c r="O15" s="56">
        <f t="shared" si="4"/>
        <v>22099.539125264229</v>
      </c>
      <c r="P15" s="12">
        <f t="shared" ref="P15:P22" si="5">SUMIF(B15:O15,"&gt;0")/COUNTIF(B15:O15,"&gt;0")</f>
        <v>25477.845144568779</v>
      </c>
    </row>
    <row r="16" spans="1:16" x14ac:dyDescent="0.25">
      <c r="A16" s="13" t="s">
        <v>25</v>
      </c>
      <c r="B16" s="52">
        <f>12*B20/B19</f>
        <v>31418.885630498531</v>
      </c>
      <c r="C16" s="52">
        <f t="shared" ref="C16:O16" si="6">12*C20/C19</f>
        <v>12458.331428571428</v>
      </c>
      <c r="D16" s="52">
        <f t="shared" si="6"/>
        <v>11193.98528884697</v>
      </c>
      <c r="E16" s="52">
        <f t="shared" si="6"/>
        <v>19912.261146496814</v>
      </c>
      <c r="F16" s="52">
        <f t="shared" si="6"/>
        <v>26112</v>
      </c>
      <c r="G16" s="52">
        <f t="shared" si="6"/>
        <v>19264.201826881254</v>
      </c>
      <c r="H16" s="52">
        <f t="shared" si="6"/>
        <v>23263.53951355362</v>
      </c>
      <c r="I16" s="52">
        <f t="shared" si="6"/>
        <v>13442.79210925645</v>
      </c>
      <c r="J16" s="52">
        <f t="shared" si="6"/>
        <v>12873.060290002542</v>
      </c>
      <c r="K16" s="52">
        <f t="shared" si="6"/>
        <v>8616.8205934368252</v>
      </c>
      <c r="L16" s="52">
        <f t="shared" si="6"/>
        <v>10128.577154308618</v>
      </c>
      <c r="M16" s="52">
        <f t="shared" si="6"/>
        <v>10122.322479403689</v>
      </c>
      <c r="N16" s="52">
        <f t="shared" si="6"/>
        <v>24070.799999999999</v>
      </c>
      <c r="O16" s="53">
        <f t="shared" si="6"/>
        <v>13141.064809669026</v>
      </c>
      <c r="P16" s="20">
        <f t="shared" si="5"/>
        <v>16858.474447923269</v>
      </c>
    </row>
    <row r="17" spans="1:16" x14ac:dyDescent="0.25">
      <c r="A17" s="13" t="s">
        <v>26</v>
      </c>
      <c r="B17" s="1">
        <f>12*B22/B21</f>
        <v>11288.713156002876</v>
      </c>
      <c r="C17" s="1">
        <f t="shared" ref="C17:O17" si="7">12*C22/C21</f>
        <v>9491.4098360655735</v>
      </c>
      <c r="D17" s="1">
        <f t="shared" si="7"/>
        <v>5884.990939226519</v>
      </c>
      <c r="E17" s="1">
        <f t="shared" si="7"/>
        <v>7843.2558139534885</v>
      </c>
      <c r="F17" s="1">
        <f t="shared" si="7"/>
        <v>12784.615384615385</v>
      </c>
      <c r="G17" s="1">
        <f t="shared" si="7"/>
        <v>8063.1713554987209</v>
      </c>
      <c r="H17" s="1">
        <f t="shared" si="7"/>
        <v>6541.3632492113566</v>
      </c>
      <c r="I17" s="1">
        <f t="shared" si="7"/>
        <v>9360.9635577516983</v>
      </c>
      <c r="J17" s="1">
        <f t="shared" si="7"/>
        <v>8005.535248041776</v>
      </c>
      <c r="K17" s="1">
        <f t="shared" si="7"/>
        <v>7102.3323615160352</v>
      </c>
      <c r="L17" s="1">
        <f t="shared" si="7"/>
        <v>10245.812310797175</v>
      </c>
      <c r="M17" s="1">
        <f t="shared" si="7"/>
        <v>6571.5348837209303</v>
      </c>
      <c r="N17" s="1">
        <f t="shared" si="7"/>
        <v>8529.0173410404623</v>
      </c>
      <c r="O17" s="63">
        <f t="shared" si="7"/>
        <v>8958.4743155952019</v>
      </c>
      <c r="P17" s="20">
        <f t="shared" si="5"/>
        <v>8619.3706966455156</v>
      </c>
    </row>
    <row r="18" spans="1:16" x14ac:dyDescent="0.25">
      <c r="A18" s="13" t="s">
        <v>27</v>
      </c>
      <c r="B18" s="1">
        <v>285</v>
      </c>
      <c r="C18" s="1">
        <v>360</v>
      </c>
      <c r="D18" s="1">
        <v>285</v>
      </c>
      <c r="E18" s="1">
        <v>317</v>
      </c>
      <c r="F18" s="1">
        <v>280</v>
      </c>
      <c r="G18" s="1">
        <v>230</v>
      </c>
      <c r="H18" s="1">
        <v>285</v>
      </c>
      <c r="I18" s="1">
        <v>300</v>
      </c>
      <c r="J18" s="1">
        <v>285</v>
      </c>
      <c r="K18" s="1">
        <v>248</v>
      </c>
      <c r="L18" s="1">
        <v>341</v>
      </c>
      <c r="M18" s="1">
        <v>285</v>
      </c>
      <c r="N18" s="1">
        <v>265</v>
      </c>
      <c r="O18" s="63">
        <v>280</v>
      </c>
      <c r="P18" s="14">
        <f t="shared" si="5"/>
        <v>289</v>
      </c>
    </row>
    <row r="19" spans="1:16" x14ac:dyDescent="0.25">
      <c r="A19" s="15" t="s">
        <v>15</v>
      </c>
      <c r="B19" s="73">
        <v>17.05</v>
      </c>
      <c r="C19" s="73">
        <v>43.75</v>
      </c>
      <c r="D19" s="73">
        <v>41.407451237390717</v>
      </c>
      <c r="E19" s="73">
        <v>25.12</v>
      </c>
      <c r="F19" s="73">
        <v>18.75</v>
      </c>
      <c r="G19" s="74">
        <v>22.99</v>
      </c>
      <c r="H19" s="73">
        <v>21.397087907022573</v>
      </c>
      <c r="I19" s="73">
        <v>39.54</v>
      </c>
      <c r="J19" s="73">
        <v>39.31</v>
      </c>
      <c r="K19" s="73">
        <v>61.067999999999998</v>
      </c>
      <c r="L19" s="73">
        <v>49.9</v>
      </c>
      <c r="M19" s="73">
        <v>50.98</v>
      </c>
      <c r="N19" s="73">
        <v>20</v>
      </c>
      <c r="O19" s="75">
        <v>40.362026036865636</v>
      </c>
      <c r="P19" s="16">
        <f t="shared" si="5"/>
        <v>35.116040370091348</v>
      </c>
    </row>
    <row r="20" spans="1:16" x14ac:dyDescent="0.25">
      <c r="A20" s="13" t="s">
        <v>16</v>
      </c>
      <c r="B20" s="68">
        <v>44641</v>
      </c>
      <c r="C20" s="68">
        <v>45421</v>
      </c>
      <c r="D20" s="68">
        <v>38626.199999999997</v>
      </c>
      <c r="E20" s="68">
        <v>41683</v>
      </c>
      <c r="F20" s="68">
        <v>40800</v>
      </c>
      <c r="G20" s="68">
        <v>36907</v>
      </c>
      <c r="H20" s="68">
        <v>41481</v>
      </c>
      <c r="I20" s="68">
        <v>44294</v>
      </c>
      <c r="J20" s="68">
        <v>42170</v>
      </c>
      <c r="K20" s="68">
        <v>43851</v>
      </c>
      <c r="L20" s="1">
        <v>42118</v>
      </c>
      <c r="M20" s="68">
        <v>43003</v>
      </c>
      <c r="N20" s="68">
        <v>40118</v>
      </c>
      <c r="O20" s="69">
        <v>44200</v>
      </c>
      <c r="P20" s="17">
        <f t="shared" si="5"/>
        <v>42093.799999999996</v>
      </c>
    </row>
    <row r="21" spans="1:16" x14ac:dyDescent="0.25">
      <c r="A21" s="15" t="s">
        <v>17</v>
      </c>
      <c r="B21" s="73">
        <v>27.82</v>
      </c>
      <c r="C21" s="73">
        <v>30.5</v>
      </c>
      <c r="D21" s="73">
        <v>45.25</v>
      </c>
      <c r="E21" s="73">
        <v>43</v>
      </c>
      <c r="F21" s="73">
        <v>26</v>
      </c>
      <c r="G21" s="74">
        <v>31.28</v>
      </c>
      <c r="H21" s="73">
        <v>42.910321489001689</v>
      </c>
      <c r="I21" s="73">
        <v>32.380000000000003</v>
      </c>
      <c r="J21" s="73">
        <v>38.299999999999997</v>
      </c>
      <c r="K21" s="73">
        <v>41.16</v>
      </c>
      <c r="L21" s="73">
        <v>29.73</v>
      </c>
      <c r="M21" s="73">
        <v>43</v>
      </c>
      <c r="N21" s="73">
        <v>34.6</v>
      </c>
      <c r="O21" s="75">
        <v>32.51</v>
      </c>
      <c r="P21" s="16">
        <f t="shared" si="5"/>
        <v>35.602880106357262</v>
      </c>
    </row>
    <row r="22" spans="1:16" ht="15.75" thickBot="1" x14ac:dyDescent="0.3">
      <c r="A22" s="18" t="s">
        <v>18</v>
      </c>
      <c r="B22" s="65">
        <v>26171</v>
      </c>
      <c r="C22" s="65">
        <v>24124</v>
      </c>
      <c r="D22" s="65">
        <v>22191.32</v>
      </c>
      <c r="E22" s="65">
        <v>28105</v>
      </c>
      <c r="F22" s="65">
        <v>27700</v>
      </c>
      <c r="G22" s="65">
        <v>21018</v>
      </c>
      <c r="H22" s="65">
        <v>23391</v>
      </c>
      <c r="I22" s="65">
        <v>25259</v>
      </c>
      <c r="J22" s="65">
        <v>25551</v>
      </c>
      <c r="K22" s="65">
        <v>24361</v>
      </c>
      <c r="L22" s="66">
        <v>25384</v>
      </c>
      <c r="M22" s="65">
        <v>23548</v>
      </c>
      <c r="N22" s="65">
        <v>24592</v>
      </c>
      <c r="O22" s="67">
        <v>24270</v>
      </c>
      <c r="P22" s="19">
        <f t="shared" si="5"/>
        <v>24690.38</v>
      </c>
    </row>
    <row r="23" spans="1:16" ht="19.5" thickBot="1" x14ac:dyDescent="0.3">
      <c r="A23" s="78" t="str">
        <f>'Tabulka č. 1'!A23:P23</f>
        <v>2025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5"/>
    </row>
    <row r="24" spans="1:16" x14ac:dyDescent="0.25">
      <c r="A24" s="11" t="s">
        <v>24</v>
      </c>
      <c r="B24" s="55">
        <f>(12*B29/B28)+(12*B31/B30)</f>
        <v>44843.137640171102</v>
      </c>
      <c r="C24" s="55">
        <f t="shared" ref="C24:O24" si="8">(12*C29/C28)+(12*C31/C30)</f>
        <v>19965.168711943792</v>
      </c>
      <c r="D24" s="55">
        <f t="shared" si="8"/>
        <v>17848.293326687981</v>
      </c>
      <c r="E24" s="55">
        <f t="shared" si="8"/>
        <v>26417.153216358518</v>
      </c>
      <c r="F24" s="55">
        <f t="shared" si="8"/>
        <v>36371.446153846155</v>
      </c>
      <c r="G24" s="55">
        <f t="shared" si="8"/>
        <v>25583.605237015094</v>
      </c>
      <c r="H24" s="55">
        <f t="shared" si="8"/>
        <v>31297.770170455864</v>
      </c>
      <c r="I24" s="55">
        <f t="shared" si="8"/>
        <v>23944.053027356291</v>
      </c>
      <c r="J24" s="55">
        <f t="shared" si="8"/>
        <v>21993.705014635623</v>
      </c>
      <c r="K24" s="55">
        <f t="shared" si="8"/>
        <v>16505.184451457928</v>
      </c>
      <c r="L24" s="55">
        <f t="shared" si="8"/>
        <v>21678.290910782212</v>
      </c>
      <c r="M24" s="55">
        <f t="shared" si="8"/>
        <v>17528.403295409968</v>
      </c>
      <c r="N24" s="55">
        <f t="shared" si="8"/>
        <v>34230.00693641619</v>
      </c>
      <c r="O24" s="56">
        <f t="shared" si="8"/>
        <v>23464.138150543782</v>
      </c>
      <c r="P24" s="58">
        <f t="shared" ref="P24:P31" si="9">SUMIF(B24:O24,"&gt;0")/COUNTIF(B24:O24,"&gt;0")</f>
        <v>25833.596874505754</v>
      </c>
    </row>
    <row r="25" spans="1:16" x14ac:dyDescent="0.25">
      <c r="A25" s="13" t="s">
        <v>25</v>
      </c>
      <c r="B25" s="52">
        <f>12*B29/B28</f>
        <v>32989.794721407627</v>
      </c>
      <c r="C25" s="52">
        <f t="shared" ref="C25:O25" si="10">12*C29/C28</f>
        <v>13321.234285714285</v>
      </c>
      <c r="D25" s="52">
        <f t="shared" si="10"/>
        <v>11592.116531107871</v>
      </c>
      <c r="E25" s="52">
        <f t="shared" si="10"/>
        <v>20834.235668789806</v>
      </c>
      <c r="F25" s="52">
        <f t="shared" si="10"/>
        <v>27417.599999999999</v>
      </c>
      <c r="G25" s="52">
        <f t="shared" si="10"/>
        <v>19939.103958242715</v>
      </c>
      <c r="H25" s="52">
        <f t="shared" si="10"/>
        <v>24429.492567932204</v>
      </c>
      <c r="I25" s="52">
        <f t="shared" si="10"/>
        <v>14115.022761760243</v>
      </c>
      <c r="J25" s="52">
        <f t="shared" si="10"/>
        <v>13585.245484609513</v>
      </c>
      <c r="K25" s="52">
        <f t="shared" si="10"/>
        <v>9047.7500491255651</v>
      </c>
      <c r="L25" s="52">
        <f t="shared" si="10"/>
        <v>10733.386773547094</v>
      </c>
      <c r="M25" s="52">
        <f t="shared" si="10"/>
        <v>10628.403295409966</v>
      </c>
      <c r="N25" s="52">
        <f t="shared" si="10"/>
        <v>25274.400000000001</v>
      </c>
      <c r="O25" s="53">
        <f t="shared" si="10"/>
        <v>14062.723201297396</v>
      </c>
      <c r="P25" s="59">
        <f t="shared" si="9"/>
        <v>17712.17923563888</v>
      </c>
    </row>
    <row r="26" spans="1:16" x14ac:dyDescent="0.25">
      <c r="A26" s="13" t="s">
        <v>26</v>
      </c>
      <c r="B26" s="1">
        <f>12*B31/B30</f>
        <v>11853.342918763479</v>
      </c>
      <c r="C26" s="1">
        <f t="shared" ref="C26:O26" si="11">12*C31/C30</f>
        <v>6643.9344262295081</v>
      </c>
      <c r="D26" s="1">
        <f t="shared" si="11"/>
        <v>6256.1767955801106</v>
      </c>
      <c r="E26" s="1">
        <f t="shared" si="11"/>
        <v>5582.9175475687107</v>
      </c>
      <c r="F26" s="1">
        <f t="shared" si="11"/>
        <v>8953.8461538461543</v>
      </c>
      <c r="G26" s="1">
        <f t="shared" si="11"/>
        <v>5644.5012787723781</v>
      </c>
      <c r="H26" s="1">
        <f t="shared" si="11"/>
        <v>6868.2776025236599</v>
      </c>
      <c r="I26" s="1">
        <f t="shared" si="11"/>
        <v>9829.0302655960459</v>
      </c>
      <c r="J26" s="1">
        <f t="shared" si="11"/>
        <v>8408.4595300261099</v>
      </c>
      <c r="K26" s="1">
        <f t="shared" si="11"/>
        <v>7457.434402332362</v>
      </c>
      <c r="L26" s="1">
        <f t="shared" si="11"/>
        <v>10944.904137235117</v>
      </c>
      <c r="M26" s="1">
        <f t="shared" si="11"/>
        <v>6900</v>
      </c>
      <c r="N26" s="1">
        <f t="shared" si="11"/>
        <v>8955.6069364161849</v>
      </c>
      <c r="O26" s="63">
        <f t="shared" si="11"/>
        <v>9401.4149492463857</v>
      </c>
      <c r="P26" s="59">
        <f t="shared" si="9"/>
        <v>8121.417638866872</v>
      </c>
    </row>
    <row r="27" spans="1:16" x14ac:dyDescent="0.25">
      <c r="A27" s="13" t="s">
        <v>27</v>
      </c>
      <c r="B27" s="68">
        <v>190</v>
      </c>
      <c r="C27" s="68">
        <v>240</v>
      </c>
      <c r="D27" s="68">
        <v>190</v>
      </c>
      <c r="E27" s="68">
        <v>210</v>
      </c>
      <c r="F27" s="68">
        <v>190</v>
      </c>
      <c r="G27" s="68">
        <v>161</v>
      </c>
      <c r="H27" s="68">
        <v>285</v>
      </c>
      <c r="I27" s="68">
        <v>297</v>
      </c>
      <c r="J27" s="68">
        <v>285</v>
      </c>
      <c r="K27" s="68">
        <v>248</v>
      </c>
      <c r="L27" s="68">
        <v>341</v>
      </c>
      <c r="M27" s="68">
        <v>285</v>
      </c>
      <c r="N27" s="68">
        <v>265</v>
      </c>
      <c r="O27" s="69">
        <v>280</v>
      </c>
      <c r="P27" s="60">
        <f t="shared" si="9"/>
        <v>247.64285714285714</v>
      </c>
    </row>
    <row r="28" spans="1:16" x14ac:dyDescent="0.25">
      <c r="A28" s="15" t="s">
        <v>15</v>
      </c>
      <c r="B28" s="70">
        <v>17.05</v>
      </c>
      <c r="C28" s="70">
        <v>43.75</v>
      </c>
      <c r="D28" s="70">
        <v>41.407451237390717</v>
      </c>
      <c r="E28" s="70">
        <v>25.12</v>
      </c>
      <c r="F28" s="70">
        <v>18.75</v>
      </c>
      <c r="G28" s="71">
        <v>22.99</v>
      </c>
      <c r="H28" s="70">
        <v>21.397087907022573</v>
      </c>
      <c r="I28" s="71">
        <v>39.54</v>
      </c>
      <c r="J28" s="70">
        <v>39.31</v>
      </c>
      <c r="K28" s="71">
        <v>61.067999999999998</v>
      </c>
      <c r="L28" s="71">
        <v>49.9</v>
      </c>
      <c r="M28" s="70">
        <v>50.98</v>
      </c>
      <c r="N28" s="70">
        <v>20</v>
      </c>
      <c r="O28" s="72">
        <v>40.362026036865636</v>
      </c>
      <c r="P28" s="61">
        <f t="shared" si="9"/>
        <v>35.116040370091348</v>
      </c>
    </row>
    <row r="29" spans="1:16" x14ac:dyDescent="0.25">
      <c r="A29" s="13" t="s">
        <v>16</v>
      </c>
      <c r="B29" s="68">
        <v>46873</v>
      </c>
      <c r="C29" s="68">
        <v>48567</v>
      </c>
      <c r="D29" s="68">
        <v>40000</v>
      </c>
      <c r="E29" s="68">
        <v>43613</v>
      </c>
      <c r="F29" s="68">
        <v>42840</v>
      </c>
      <c r="G29" s="1">
        <v>38200</v>
      </c>
      <c r="H29" s="1">
        <v>43560</v>
      </c>
      <c r="I29" s="1">
        <v>46509</v>
      </c>
      <c r="J29" s="68">
        <v>44503</v>
      </c>
      <c r="K29" s="1">
        <v>46044</v>
      </c>
      <c r="L29" s="1">
        <v>44633</v>
      </c>
      <c r="M29" s="68">
        <v>45153</v>
      </c>
      <c r="N29" s="68">
        <v>42124</v>
      </c>
      <c r="O29" s="69">
        <v>47300</v>
      </c>
      <c r="P29" s="60">
        <f t="shared" si="9"/>
        <v>44279.928571428572</v>
      </c>
    </row>
    <row r="30" spans="1:16" x14ac:dyDescent="0.25">
      <c r="A30" s="15" t="s">
        <v>17</v>
      </c>
      <c r="B30" s="70">
        <v>27.82</v>
      </c>
      <c r="C30" s="70">
        <v>45.75</v>
      </c>
      <c r="D30" s="70">
        <v>45.25</v>
      </c>
      <c r="E30" s="70">
        <v>47.3</v>
      </c>
      <c r="F30" s="71">
        <v>39</v>
      </c>
      <c r="G30" s="71">
        <v>46.92</v>
      </c>
      <c r="H30" s="70">
        <v>42.910321489001689</v>
      </c>
      <c r="I30" s="71">
        <v>32.380000000000003</v>
      </c>
      <c r="J30" s="70">
        <v>38.299999999999997</v>
      </c>
      <c r="K30" s="71">
        <v>41.16</v>
      </c>
      <c r="L30" s="71">
        <v>29.73</v>
      </c>
      <c r="M30" s="70">
        <v>43</v>
      </c>
      <c r="N30" s="71">
        <v>34.6</v>
      </c>
      <c r="O30" s="72">
        <v>32.51</v>
      </c>
      <c r="P30" s="61">
        <f t="shared" ref="P30" si="12">IF(ISNUMBER(SUMIF(B30:O30,"&gt;0")/COUNTIF(B30:O30,"&gt;0")),SUMIF(B30:O30,"&gt;0")/COUNTIF(B30:O30,"&gt;0"),"")</f>
        <v>39.045022963500124</v>
      </c>
    </row>
    <row r="31" spans="1:16" ht="15.75" thickBot="1" x14ac:dyDescent="0.3">
      <c r="A31" s="18" t="s">
        <v>18</v>
      </c>
      <c r="B31" s="65">
        <v>27480</v>
      </c>
      <c r="C31" s="65">
        <v>25330</v>
      </c>
      <c r="D31" s="65">
        <v>23591</v>
      </c>
      <c r="E31" s="65">
        <v>22006</v>
      </c>
      <c r="F31" s="65">
        <v>29100</v>
      </c>
      <c r="G31" s="66">
        <v>22070</v>
      </c>
      <c r="H31" s="66">
        <v>24560</v>
      </c>
      <c r="I31" s="66">
        <v>26522</v>
      </c>
      <c r="J31" s="65">
        <v>26837</v>
      </c>
      <c r="K31" s="66">
        <v>25579</v>
      </c>
      <c r="L31" s="66">
        <v>27116</v>
      </c>
      <c r="M31" s="65">
        <v>24725</v>
      </c>
      <c r="N31" s="65">
        <v>25822</v>
      </c>
      <c r="O31" s="67">
        <v>25470</v>
      </c>
      <c r="P31" s="62">
        <f t="shared" si="9"/>
        <v>25443.428571428572</v>
      </c>
    </row>
    <row r="32" spans="1:16" ht="19.5" thickBot="1" x14ac:dyDescent="0.3">
      <c r="A32" s="78" t="str">
        <f>'Tabulka č. 1'!A32:P32</f>
        <v>Meziroční změny 2024 oproti 2023 - absolutně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5"/>
    </row>
    <row r="33" spans="1:16" x14ac:dyDescent="0.25">
      <c r="A33" s="11" t="s">
        <v>24</v>
      </c>
      <c r="B33" s="24">
        <f>ROUND(B15-B6,0)</f>
        <v>-872</v>
      </c>
      <c r="C33" s="24">
        <f t="shared" ref="C33:O33" si="13">ROUND(C15-C6,0)</f>
        <v>-228</v>
      </c>
      <c r="D33" s="24">
        <f t="shared" si="13"/>
        <v>-1485</v>
      </c>
      <c r="E33" s="24">
        <f t="shared" si="13"/>
        <v>-1167</v>
      </c>
      <c r="F33" s="24">
        <f t="shared" si="13"/>
        <v>-11029</v>
      </c>
      <c r="G33" s="24">
        <f t="shared" si="13"/>
        <v>-558</v>
      </c>
      <c r="H33" s="24">
        <f t="shared" si="13"/>
        <v>-2478</v>
      </c>
      <c r="I33" s="24">
        <f t="shared" si="13"/>
        <v>-467</v>
      </c>
      <c r="J33" s="24">
        <f t="shared" si="13"/>
        <v>-1667</v>
      </c>
      <c r="K33" s="24">
        <f t="shared" si="13"/>
        <v>-272</v>
      </c>
      <c r="L33" s="24">
        <f t="shared" si="13"/>
        <v>202</v>
      </c>
      <c r="M33" s="24">
        <f t="shared" si="13"/>
        <v>-1042</v>
      </c>
      <c r="N33" s="24">
        <f t="shared" si="13"/>
        <v>-329</v>
      </c>
      <c r="O33" s="25">
        <f t="shared" si="13"/>
        <v>-2502</v>
      </c>
      <c r="P33" s="41">
        <f>AVERAGE(B33:O33)</f>
        <v>-1706.7142857142858</v>
      </c>
    </row>
    <row r="34" spans="1:16" x14ac:dyDescent="0.25">
      <c r="A34" s="13" t="s">
        <v>25</v>
      </c>
      <c r="B34" s="26">
        <f>ROUND(B16-B7,0)</f>
        <v>-641</v>
      </c>
      <c r="C34" s="26">
        <f t="shared" ref="C34:O34" si="14">ROUND(C16-C7,0)</f>
        <v>-228</v>
      </c>
      <c r="D34" s="26">
        <f t="shared" si="14"/>
        <v>-973</v>
      </c>
      <c r="E34" s="26">
        <f t="shared" si="14"/>
        <v>-407</v>
      </c>
      <c r="F34" s="26">
        <f t="shared" si="14"/>
        <v>-7248</v>
      </c>
      <c r="G34" s="26">
        <f t="shared" si="14"/>
        <v>-393</v>
      </c>
      <c r="H34" s="26">
        <f t="shared" si="14"/>
        <v>-1308</v>
      </c>
      <c r="I34" s="26">
        <f t="shared" si="14"/>
        <v>0</v>
      </c>
      <c r="J34" s="26">
        <f t="shared" si="14"/>
        <v>-249</v>
      </c>
      <c r="K34" s="26">
        <f t="shared" si="14"/>
        <v>-149</v>
      </c>
      <c r="L34" s="26">
        <f t="shared" si="14"/>
        <v>-23</v>
      </c>
      <c r="M34" s="26">
        <f t="shared" si="14"/>
        <v>-721</v>
      </c>
      <c r="N34" s="26">
        <f t="shared" si="14"/>
        <v>-243</v>
      </c>
      <c r="O34" s="27">
        <f t="shared" si="14"/>
        <v>-1608</v>
      </c>
      <c r="P34" s="42">
        <f t="shared" ref="P34:P40" si="15">AVERAGE(B34:O34)</f>
        <v>-1013.6428571428571</v>
      </c>
    </row>
    <row r="35" spans="1:16" x14ac:dyDescent="0.25">
      <c r="A35" s="13" t="s">
        <v>26</v>
      </c>
      <c r="B35" s="26">
        <f>ROUND(B17-B8,0)</f>
        <v>-230</v>
      </c>
      <c r="C35" s="26">
        <f t="shared" ref="C35:O35" si="16">ROUND(C17-C8,0)</f>
        <v>0</v>
      </c>
      <c r="D35" s="26">
        <f t="shared" si="16"/>
        <v>-512</v>
      </c>
      <c r="E35" s="26">
        <f t="shared" si="16"/>
        <v>-760</v>
      </c>
      <c r="F35" s="26">
        <f t="shared" si="16"/>
        <v>-3781</v>
      </c>
      <c r="G35" s="26">
        <f t="shared" si="16"/>
        <v>-165</v>
      </c>
      <c r="H35" s="26">
        <f t="shared" si="16"/>
        <v>-1170</v>
      </c>
      <c r="I35" s="26">
        <f t="shared" si="16"/>
        <v>-467</v>
      </c>
      <c r="J35" s="26">
        <f t="shared" si="16"/>
        <v>-1418</v>
      </c>
      <c r="K35" s="26">
        <f t="shared" si="16"/>
        <v>-123</v>
      </c>
      <c r="L35" s="26">
        <f t="shared" si="16"/>
        <v>226</v>
      </c>
      <c r="M35" s="26">
        <f t="shared" si="16"/>
        <v>-321</v>
      </c>
      <c r="N35" s="26">
        <f t="shared" si="16"/>
        <v>-86</v>
      </c>
      <c r="O35" s="27">
        <f t="shared" si="16"/>
        <v>-894</v>
      </c>
      <c r="P35" s="42">
        <f t="shared" si="15"/>
        <v>-692.92857142857144</v>
      </c>
    </row>
    <row r="36" spans="1:16" x14ac:dyDescent="0.25">
      <c r="A36" s="13" t="s">
        <v>27</v>
      </c>
      <c r="B36" s="28">
        <f>ROUND(B18-B9,0)</f>
        <v>-34</v>
      </c>
      <c r="C36" s="28">
        <f t="shared" ref="C36:O36" si="17">ROUND(C18-C9,0)</f>
        <v>0</v>
      </c>
      <c r="D36" s="28">
        <f t="shared" si="17"/>
        <v>-34</v>
      </c>
      <c r="E36" s="28">
        <f t="shared" si="17"/>
        <v>-24</v>
      </c>
      <c r="F36" s="28">
        <f t="shared" si="17"/>
        <v>-20</v>
      </c>
      <c r="G36" s="28">
        <f t="shared" si="17"/>
        <v>-70</v>
      </c>
      <c r="H36" s="28">
        <f t="shared" si="17"/>
        <v>-34</v>
      </c>
      <c r="I36" s="28">
        <f t="shared" si="17"/>
        <v>0</v>
      </c>
      <c r="J36" s="28">
        <f t="shared" si="17"/>
        <v>-34</v>
      </c>
      <c r="K36" s="28">
        <f t="shared" si="17"/>
        <v>-11</v>
      </c>
      <c r="L36" s="28">
        <f t="shared" si="17"/>
        <v>0</v>
      </c>
      <c r="M36" s="28">
        <f t="shared" si="17"/>
        <v>-33</v>
      </c>
      <c r="N36" s="28">
        <f t="shared" si="17"/>
        <v>-10</v>
      </c>
      <c r="O36" s="29">
        <f t="shared" si="17"/>
        <v>-35</v>
      </c>
      <c r="P36" s="43">
        <f t="shared" si="15"/>
        <v>-24.214285714285715</v>
      </c>
    </row>
    <row r="37" spans="1:16" x14ac:dyDescent="0.25">
      <c r="A37" s="15" t="s">
        <v>15</v>
      </c>
      <c r="B37" s="31">
        <f>ROUND(B19-B10,2)</f>
        <v>0</v>
      </c>
      <c r="C37" s="31">
        <f t="shared" ref="C37:O37" si="18">ROUND(C19-C10,2)</f>
        <v>0</v>
      </c>
      <c r="D37" s="31">
        <f t="shared" si="18"/>
        <v>0</v>
      </c>
      <c r="E37" s="31">
        <f t="shared" si="18"/>
        <v>0</v>
      </c>
      <c r="F37" s="31">
        <f t="shared" si="18"/>
        <v>3.75</v>
      </c>
      <c r="G37" s="31">
        <f t="shared" si="18"/>
        <v>0</v>
      </c>
      <c r="H37" s="31">
        <f t="shared" si="18"/>
        <v>0.73</v>
      </c>
      <c r="I37" s="31">
        <f t="shared" si="18"/>
        <v>0</v>
      </c>
      <c r="J37" s="31">
        <f t="shared" si="18"/>
        <v>0</v>
      </c>
      <c r="K37" s="31">
        <f t="shared" si="18"/>
        <v>0</v>
      </c>
      <c r="L37" s="31">
        <f t="shared" si="18"/>
        <v>0</v>
      </c>
      <c r="M37" s="31">
        <f t="shared" si="18"/>
        <v>3.39</v>
      </c>
      <c r="N37" s="31">
        <f t="shared" si="18"/>
        <v>0</v>
      </c>
      <c r="O37" s="32">
        <f t="shared" si="18"/>
        <v>3.67</v>
      </c>
      <c r="P37" s="30">
        <f t="shared" si="15"/>
        <v>0.8242857142857144</v>
      </c>
    </row>
    <row r="38" spans="1:16" x14ac:dyDescent="0.25">
      <c r="A38" s="13" t="s">
        <v>16</v>
      </c>
      <c r="B38" s="28">
        <f t="shared" ref="B38:O38" si="19">ROUND(B20-B11,0)</f>
        <v>-911</v>
      </c>
      <c r="C38" s="28">
        <f t="shared" si="19"/>
        <v>-833</v>
      </c>
      <c r="D38" s="28">
        <f t="shared" si="19"/>
        <v>-3359</v>
      </c>
      <c r="E38" s="28">
        <f t="shared" si="19"/>
        <v>-851</v>
      </c>
      <c r="F38" s="28">
        <f t="shared" si="19"/>
        <v>-900</v>
      </c>
      <c r="G38" s="28">
        <f t="shared" si="19"/>
        <v>-753</v>
      </c>
      <c r="H38" s="28">
        <f t="shared" si="19"/>
        <v>-847</v>
      </c>
      <c r="I38" s="28">
        <f t="shared" si="19"/>
        <v>0</v>
      </c>
      <c r="J38" s="28">
        <f t="shared" si="19"/>
        <v>-810</v>
      </c>
      <c r="K38" s="28">
        <f t="shared" si="19"/>
        <v>-758</v>
      </c>
      <c r="L38" s="28">
        <f t="shared" si="19"/>
        <v>-97</v>
      </c>
      <c r="M38" s="28">
        <f t="shared" si="19"/>
        <v>0</v>
      </c>
      <c r="N38" s="28">
        <f t="shared" si="19"/>
        <v>-405</v>
      </c>
      <c r="O38" s="29">
        <f t="shared" si="19"/>
        <v>-900</v>
      </c>
      <c r="P38" s="44">
        <f t="shared" si="15"/>
        <v>-816</v>
      </c>
    </row>
    <row r="39" spans="1:16" x14ac:dyDescent="0.25">
      <c r="A39" s="15" t="s">
        <v>17</v>
      </c>
      <c r="B39" s="31">
        <f t="shared" ref="B39:O39" si="20">ROUND(B21-B12,2)</f>
        <v>0</v>
      </c>
      <c r="C39" s="31">
        <f t="shared" si="20"/>
        <v>0</v>
      </c>
      <c r="D39" s="31">
        <f t="shared" si="20"/>
        <v>0</v>
      </c>
      <c r="E39" s="31">
        <f t="shared" si="20"/>
        <v>3</v>
      </c>
      <c r="F39" s="31">
        <f t="shared" si="20"/>
        <v>5.5</v>
      </c>
      <c r="G39" s="31">
        <f t="shared" si="20"/>
        <v>0</v>
      </c>
      <c r="H39" s="31">
        <f t="shared" si="20"/>
        <v>5.77</v>
      </c>
      <c r="I39" s="31">
        <f t="shared" si="20"/>
        <v>1.54</v>
      </c>
      <c r="J39" s="31">
        <f t="shared" si="20"/>
        <v>5.0999999999999996</v>
      </c>
      <c r="K39" s="31">
        <f t="shared" si="20"/>
        <v>0</v>
      </c>
      <c r="L39" s="31">
        <f t="shared" si="20"/>
        <v>0</v>
      </c>
      <c r="M39" s="31">
        <f t="shared" si="20"/>
        <v>2</v>
      </c>
      <c r="N39" s="31">
        <f t="shared" si="20"/>
        <v>0</v>
      </c>
      <c r="O39" s="32">
        <f t="shared" si="20"/>
        <v>2.95</v>
      </c>
      <c r="P39" s="30">
        <f t="shared" si="15"/>
        <v>1.8471428571428568</v>
      </c>
    </row>
    <row r="40" spans="1:16" ht="15.75" thickBot="1" x14ac:dyDescent="0.3">
      <c r="A40" s="18" t="s">
        <v>18</v>
      </c>
      <c r="B40" s="48">
        <f t="shared" ref="B40:O40" si="21">ROUND(B22-B13,0)</f>
        <v>-534</v>
      </c>
      <c r="C40" s="48">
        <f t="shared" si="21"/>
        <v>0</v>
      </c>
      <c r="D40" s="48">
        <f t="shared" si="21"/>
        <v>-1930</v>
      </c>
      <c r="E40" s="48">
        <f t="shared" si="21"/>
        <v>-574</v>
      </c>
      <c r="F40" s="48">
        <f t="shared" si="21"/>
        <v>-600</v>
      </c>
      <c r="G40" s="48">
        <f t="shared" si="21"/>
        <v>-429</v>
      </c>
      <c r="H40" s="48">
        <f t="shared" si="21"/>
        <v>-477</v>
      </c>
      <c r="I40" s="48">
        <f t="shared" si="21"/>
        <v>0</v>
      </c>
      <c r="J40" s="48">
        <f t="shared" si="21"/>
        <v>-521</v>
      </c>
      <c r="K40" s="48">
        <f t="shared" si="21"/>
        <v>-421</v>
      </c>
      <c r="L40" s="48">
        <f t="shared" si="21"/>
        <v>559</v>
      </c>
      <c r="M40" s="48">
        <f t="shared" si="21"/>
        <v>0</v>
      </c>
      <c r="N40" s="48">
        <f t="shared" si="21"/>
        <v>-248</v>
      </c>
      <c r="O40" s="49">
        <f t="shared" si="21"/>
        <v>0</v>
      </c>
      <c r="P40" s="45">
        <f t="shared" si="15"/>
        <v>-369.64285714285717</v>
      </c>
    </row>
    <row r="41" spans="1:16" ht="19.5" thickBot="1" x14ac:dyDescent="0.3">
      <c r="A41" s="78" t="str">
        <f>'Tabulka č. 1'!A41:P41</f>
        <v>Meziroční změny 2025 oproti 2024 - absolutně</v>
      </c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5"/>
    </row>
    <row r="42" spans="1:16" x14ac:dyDescent="0.25">
      <c r="A42" s="11" t="s">
        <v>24</v>
      </c>
      <c r="B42" s="24">
        <f>ROUND(B24-B15,0)</f>
        <v>2136</v>
      </c>
      <c r="C42" s="24">
        <f t="shared" ref="C42:O42" si="22">ROUND(C24-C15,0)</f>
        <v>-1985</v>
      </c>
      <c r="D42" s="24">
        <f t="shared" si="22"/>
        <v>769</v>
      </c>
      <c r="E42" s="24">
        <f t="shared" si="22"/>
        <v>-1338</v>
      </c>
      <c r="F42" s="24">
        <f t="shared" si="22"/>
        <v>-2525</v>
      </c>
      <c r="G42" s="24">
        <f t="shared" si="22"/>
        <v>-1744</v>
      </c>
      <c r="H42" s="24">
        <f t="shared" si="22"/>
        <v>1493</v>
      </c>
      <c r="I42" s="24">
        <f t="shared" si="22"/>
        <v>1140</v>
      </c>
      <c r="J42" s="24">
        <f t="shared" si="22"/>
        <v>1115</v>
      </c>
      <c r="K42" s="24">
        <f t="shared" si="22"/>
        <v>786</v>
      </c>
      <c r="L42" s="24">
        <f t="shared" si="22"/>
        <v>1304</v>
      </c>
      <c r="M42" s="24">
        <f t="shared" si="22"/>
        <v>835</v>
      </c>
      <c r="N42" s="24">
        <f t="shared" si="22"/>
        <v>1630</v>
      </c>
      <c r="O42" s="25">
        <f t="shared" si="22"/>
        <v>1365</v>
      </c>
      <c r="P42" s="41">
        <f>AVERAGE(B42:O42)</f>
        <v>355.78571428571428</v>
      </c>
    </row>
    <row r="43" spans="1:16" x14ac:dyDescent="0.25">
      <c r="A43" s="13" t="s">
        <v>25</v>
      </c>
      <c r="B43" s="26">
        <f>ROUND(B25-B16,0)</f>
        <v>1571</v>
      </c>
      <c r="C43" s="26">
        <f t="shared" ref="C43:O43" si="23">ROUND(C25-C16,0)</f>
        <v>863</v>
      </c>
      <c r="D43" s="26">
        <f t="shared" si="23"/>
        <v>398</v>
      </c>
      <c r="E43" s="26">
        <f t="shared" si="23"/>
        <v>922</v>
      </c>
      <c r="F43" s="26">
        <f t="shared" si="23"/>
        <v>1306</v>
      </c>
      <c r="G43" s="26">
        <f t="shared" si="23"/>
        <v>675</v>
      </c>
      <c r="H43" s="26">
        <f t="shared" si="23"/>
        <v>1166</v>
      </c>
      <c r="I43" s="26">
        <f t="shared" si="23"/>
        <v>672</v>
      </c>
      <c r="J43" s="26">
        <f t="shared" si="23"/>
        <v>712</v>
      </c>
      <c r="K43" s="26">
        <f t="shared" si="23"/>
        <v>431</v>
      </c>
      <c r="L43" s="26">
        <f t="shared" si="23"/>
        <v>605</v>
      </c>
      <c r="M43" s="26">
        <f t="shared" si="23"/>
        <v>506</v>
      </c>
      <c r="N43" s="26">
        <f t="shared" si="23"/>
        <v>1204</v>
      </c>
      <c r="O43" s="27">
        <f t="shared" si="23"/>
        <v>922</v>
      </c>
      <c r="P43" s="42">
        <f t="shared" ref="P43:P49" si="24">AVERAGE(B43:O43)</f>
        <v>853.78571428571433</v>
      </c>
    </row>
    <row r="44" spans="1:16" x14ac:dyDescent="0.25">
      <c r="A44" s="13" t="s">
        <v>26</v>
      </c>
      <c r="B44" s="26">
        <f>ROUND(B26-B17,0)</f>
        <v>565</v>
      </c>
      <c r="C44" s="26">
        <f t="shared" ref="C44:O44" si="25">ROUND(C26-C17,0)</f>
        <v>-2847</v>
      </c>
      <c r="D44" s="26">
        <f t="shared" si="25"/>
        <v>371</v>
      </c>
      <c r="E44" s="26">
        <f t="shared" si="25"/>
        <v>-2260</v>
      </c>
      <c r="F44" s="26">
        <f t="shared" si="25"/>
        <v>-3831</v>
      </c>
      <c r="G44" s="26">
        <f t="shared" si="25"/>
        <v>-2419</v>
      </c>
      <c r="H44" s="26">
        <f t="shared" si="25"/>
        <v>327</v>
      </c>
      <c r="I44" s="26">
        <f t="shared" si="25"/>
        <v>468</v>
      </c>
      <c r="J44" s="26">
        <f t="shared" si="25"/>
        <v>403</v>
      </c>
      <c r="K44" s="26">
        <f t="shared" si="25"/>
        <v>355</v>
      </c>
      <c r="L44" s="26">
        <f t="shared" si="25"/>
        <v>699</v>
      </c>
      <c r="M44" s="26">
        <f t="shared" si="25"/>
        <v>328</v>
      </c>
      <c r="N44" s="26">
        <f t="shared" si="25"/>
        <v>427</v>
      </c>
      <c r="O44" s="27">
        <f t="shared" si="25"/>
        <v>443</v>
      </c>
      <c r="P44" s="42">
        <f t="shared" si="24"/>
        <v>-497.92857142857144</v>
      </c>
    </row>
    <row r="45" spans="1:16" x14ac:dyDescent="0.25">
      <c r="A45" s="13" t="s">
        <v>27</v>
      </c>
      <c r="B45" s="28">
        <f>ROUND(B27-B18,0)</f>
        <v>-95</v>
      </c>
      <c r="C45" s="28">
        <f t="shared" ref="C45:O45" si="26">ROUND(C27-C18,0)</f>
        <v>-120</v>
      </c>
      <c r="D45" s="28">
        <f t="shared" si="26"/>
        <v>-95</v>
      </c>
      <c r="E45" s="28">
        <f t="shared" si="26"/>
        <v>-107</v>
      </c>
      <c r="F45" s="28">
        <f t="shared" si="26"/>
        <v>-90</v>
      </c>
      <c r="G45" s="28">
        <f t="shared" si="26"/>
        <v>-69</v>
      </c>
      <c r="H45" s="28">
        <f t="shared" si="26"/>
        <v>0</v>
      </c>
      <c r="I45" s="28">
        <f t="shared" si="26"/>
        <v>-3</v>
      </c>
      <c r="J45" s="28">
        <f t="shared" si="26"/>
        <v>0</v>
      </c>
      <c r="K45" s="28">
        <f t="shared" si="26"/>
        <v>0</v>
      </c>
      <c r="L45" s="28">
        <f t="shared" si="26"/>
        <v>0</v>
      </c>
      <c r="M45" s="28">
        <f t="shared" si="26"/>
        <v>0</v>
      </c>
      <c r="N45" s="28">
        <f t="shared" si="26"/>
        <v>0</v>
      </c>
      <c r="O45" s="29">
        <f t="shared" si="26"/>
        <v>0</v>
      </c>
      <c r="P45" s="43">
        <f t="shared" si="24"/>
        <v>-41.357142857142854</v>
      </c>
    </row>
    <row r="46" spans="1:16" x14ac:dyDescent="0.25">
      <c r="A46" s="15" t="s">
        <v>15</v>
      </c>
      <c r="B46" s="31">
        <f>ROUND(B28-B19,2)</f>
        <v>0</v>
      </c>
      <c r="C46" s="31">
        <f t="shared" ref="C46:O46" si="27">ROUND(C28-C19,2)</f>
        <v>0</v>
      </c>
      <c r="D46" s="31">
        <f t="shared" si="27"/>
        <v>0</v>
      </c>
      <c r="E46" s="31">
        <f t="shared" si="27"/>
        <v>0</v>
      </c>
      <c r="F46" s="31">
        <f t="shared" si="27"/>
        <v>0</v>
      </c>
      <c r="G46" s="31">
        <f t="shared" si="27"/>
        <v>0</v>
      </c>
      <c r="H46" s="31">
        <f t="shared" si="27"/>
        <v>0</v>
      </c>
      <c r="I46" s="31">
        <f t="shared" si="27"/>
        <v>0</v>
      </c>
      <c r="J46" s="31">
        <f t="shared" si="27"/>
        <v>0</v>
      </c>
      <c r="K46" s="31">
        <f t="shared" si="27"/>
        <v>0</v>
      </c>
      <c r="L46" s="31">
        <f t="shared" si="27"/>
        <v>0</v>
      </c>
      <c r="M46" s="31">
        <f t="shared" si="27"/>
        <v>0</v>
      </c>
      <c r="N46" s="31">
        <f t="shared" si="27"/>
        <v>0</v>
      </c>
      <c r="O46" s="32">
        <f t="shared" si="27"/>
        <v>0</v>
      </c>
      <c r="P46" s="30">
        <f t="shared" si="24"/>
        <v>0</v>
      </c>
    </row>
    <row r="47" spans="1:16" x14ac:dyDescent="0.25">
      <c r="A47" s="13" t="s">
        <v>16</v>
      </c>
      <c r="B47" s="28">
        <f t="shared" ref="B47:O47" si="28">ROUND(B29-B20,0)</f>
        <v>2232</v>
      </c>
      <c r="C47" s="28">
        <f t="shared" si="28"/>
        <v>3146</v>
      </c>
      <c r="D47" s="28">
        <f t="shared" si="28"/>
        <v>1374</v>
      </c>
      <c r="E47" s="28">
        <f t="shared" si="28"/>
        <v>1930</v>
      </c>
      <c r="F47" s="28">
        <f t="shared" si="28"/>
        <v>2040</v>
      </c>
      <c r="G47" s="28">
        <f t="shared" si="28"/>
        <v>1293</v>
      </c>
      <c r="H47" s="28">
        <f t="shared" si="28"/>
        <v>2079</v>
      </c>
      <c r="I47" s="28">
        <f t="shared" si="28"/>
        <v>2215</v>
      </c>
      <c r="J47" s="28">
        <f t="shared" si="28"/>
        <v>2333</v>
      </c>
      <c r="K47" s="28">
        <f t="shared" si="28"/>
        <v>2193</v>
      </c>
      <c r="L47" s="28">
        <f t="shared" si="28"/>
        <v>2515</v>
      </c>
      <c r="M47" s="28">
        <f t="shared" si="28"/>
        <v>2150</v>
      </c>
      <c r="N47" s="28">
        <f t="shared" si="28"/>
        <v>2006</v>
      </c>
      <c r="O47" s="29">
        <f t="shared" si="28"/>
        <v>3100</v>
      </c>
      <c r="P47" s="44">
        <f t="shared" si="24"/>
        <v>2186.1428571428573</v>
      </c>
    </row>
    <row r="48" spans="1:16" x14ac:dyDescent="0.25">
      <c r="A48" s="15" t="s">
        <v>17</v>
      </c>
      <c r="B48" s="31">
        <f t="shared" ref="B48:O48" si="29">ROUND(B30-B21,2)</f>
        <v>0</v>
      </c>
      <c r="C48" s="31">
        <f t="shared" si="29"/>
        <v>15.25</v>
      </c>
      <c r="D48" s="31">
        <f t="shared" si="29"/>
        <v>0</v>
      </c>
      <c r="E48" s="31">
        <f t="shared" si="29"/>
        <v>4.3</v>
      </c>
      <c r="F48" s="31">
        <f t="shared" si="29"/>
        <v>13</v>
      </c>
      <c r="G48" s="31">
        <f t="shared" si="29"/>
        <v>15.64</v>
      </c>
      <c r="H48" s="31">
        <f t="shared" si="29"/>
        <v>0</v>
      </c>
      <c r="I48" s="31">
        <f t="shared" si="29"/>
        <v>0</v>
      </c>
      <c r="J48" s="31">
        <f t="shared" si="29"/>
        <v>0</v>
      </c>
      <c r="K48" s="31">
        <f t="shared" si="29"/>
        <v>0</v>
      </c>
      <c r="L48" s="31">
        <f t="shared" si="29"/>
        <v>0</v>
      </c>
      <c r="M48" s="31">
        <f t="shared" si="29"/>
        <v>0</v>
      </c>
      <c r="N48" s="31">
        <f t="shared" si="29"/>
        <v>0</v>
      </c>
      <c r="O48" s="32">
        <f t="shared" si="29"/>
        <v>0</v>
      </c>
      <c r="P48" s="30">
        <f t="shared" si="24"/>
        <v>3.4421428571428572</v>
      </c>
    </row>
    <row r="49" spans="1:16" ht="15.75" thickBot="1" x14ac:dyDescent="0.3">
      <c r="A49" s="18" t="s">
        <v>18</v>
      </c>
      <c r="B49" s="48">
        <f t="shared" ref="B49:O49" si="30">ROUND(B31-B22,0)</f>
        <v>1309</v>
      </c>
      <c r="C49" s="48">
        <f t="shared" si="30"/>
        <v>1206</v>
      </c>
      <c r="D49" s="48">
        <f t="shared" si="30"/>
        <v>1400</v>
      </c>
      <c r="E49" s="48">
        <f t="shared" si="30"/>
        <v>-6099</v>
      </c>
      <c r="F49" s="48">
        <f t="shared" si="30"/>
        <v>1400</v>
      </c>
      <c r="G49" s="48">
        <f t="shared" si="30"/>
        <v>1052</v>
      </c>
      <c r="H49" s="48">
        <f t="shared" si="30"/>
        <v>1169</v>
      </c>
      <c r="I49" s="48">
        <f t="shared" si="30"/>
        <v>1263</v>
      </c>
      <c r="J49" s="48">
        <f t="shared" si="30"/>
        <v>1286</v>
      </c>
      <c r="K49" s="48">
        <f t="shared" si="30"/>
        <v>1218</v>
      </c>
      <c r="L49" s="48">
        <f t="shared" si="30"/>
        <v>1732</v>
      </c>
      <c r="M49" s="48">
        <f t="shared" si="30"/>
        <v>1177</v>
      </c>
      <c r="N49" s="48">
        <f t="shared" si="30"/>
        <v>1230</v>
      </c>
      <c r="O49" s="49">
        <f t="shared" si="30"/>
        <v>1200</v>
      </c>
      <c r="P49" s="45">
        <f t="shared" si="24"/>
        <v>753.07142857142856</v>
      </c>
    </row>
    <row r="50" spans="1:16" ht="19.5" thickBot="1" x14ac:dyDescent="0.3">
      <c r="A50" s="78" t="str">
        <f>'Tabulka č. 1'!A50:P50</f>
        <v>Meziroční změny 2024 oproti 2023 - v %</v>
      </c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5"/>
    </row>
    <row r="51" spans="1:16" x14ac:dyDescent="0.25">
      <c r="A51" s="11" t="s">
        <v>24</v>
      </c>
      <c r="B51" s="37">
        <f>ROUND(100*(B15-B6)/B6,2)</f>
        <v>-2</v>
      </c>
      <c r="C51" s="37">
        <f t="shared" ref="C51:O51" si="31">ROUND(100*(C15-C6)/C6,2)</f>
        <v>-1.03</v>
      </c>
      <c r="D51" s="37">
        <f t="shared" si="31"/>
        <v>-8</v>
      </c>
      <c r="E51" s="37">
        <f t="shared" si="31"/>
        <v>-4.03</v>
      </c>
      <c r="F51" s="37">
        <f t="shared" si="31"/>
        <v>-22.09</v>
      </c>
      <c r="G51" s="37">
        <f t="shared" si="31"/>
        <v>-2</v>
      </c>
      <c r="H51" s="37">
        <f t="shared" si="31"/>
        <v>-7.68</v>
      </c>
      <c r="I51" s="37">
        <f t="shared" si="31"/>
        <v>-2.0099999999999998</v>
      </c>
      <c r="J51" s="37">
        <f t="shared" si="31"/>
        <v>-7.39</v>
      </c>
      <c r="K51" s="37">
        <f t="shared" si="31"/>
        <v>-1.7</v>
      </c>
      <c r="L51" s="37">
        <f t="shared" si="31"/>
        <v>1</v>
      </c>
      <c r="M51" s="37">
        <f t="shared" si="31"/>
        <v>-5.87</v>
      </c>
      <c r="N51" s="37">
        <f t="shared" si="31"/>
        <v>-1</v>
      </c>
      <c r="O51" s="38">
        <f t="shared" si="31"/>
        <v>-10.17</v>
      </c>
      <c r="P51" s="33">
        <f t="shared" ref="P51:P58" si="32">AVERAGE(B51:O51)</f>
        <v>-5.2835714285714284</v>
      </c>
    </row>
    <row r="52" spans="1:16" x14ac:dyDescent="0.25">
      <c r="A52" s="13" t="s">
        <v>25</v>
      </c>
      <c r="B52" s="31">
        <f t="shared" ref="B52:O58" si="33">ROUND(100*(B16-B7)/B7,2)</f>
        <v>-2</v>
      </c>
      <c r="C52" s="31">
        <f t="shared" si="33"/>
        <v>-1.8</v>
      </c>
      <c r="D52" s="31">
        <f t="shared" si="33"/>
        <v>-8</v>
      </c>
      <c r="E52" s="31">
        <f t="shared" si="33"/>
        <v>-2</v>
      </c>
      <c r="F52" s="31">
        <f t="shared" si="33"/>
        <v>-21.73</v>
      </c>
      <c r="G52" s="31">
        <f t="shared" si="33"/>
        <v>-2</v>
      </c>
      <c r="H52" s="31">
        <f t="shared" si="33"/>
        <v>-5.32</v>
      </c>
      <c r="I52" s="31">
        <f t="shared" si="33"/>
        <v>0</v>
      </c>
      <c r="J52" s="31">
        <f t="shared" si="33"/>
        <v>-1.9</v>
      </c>
      <c r="K52" s="31">
        <f t="shared" si="33"/>
        <v>-1.7</v>
      </c>
      <c r="L52" s="31">
        <f t="shared" si="33"/>
        <v>-0.23</v>
      </c>
      <c r="M52" s="31">
        <f t="shared" si="33"/>
        <v>-6.65</v>
      </c>
      <c r="N52" s="31">
        <f t="shared" si="33"/>
        <v>-1</v>
      </c>
      <c r="O52" s="32">
        <f t="shared" si="33"/>
        <v>-10.91</v>
      </c>
      <c r="P52" s="34">
        <f t="shared" si="32"/>
        <v>-4.6599999999999993</v>
      </c>
    </row>
    <row r="53" spans="1:16" x14ac:dyDescent="0.25">
      <c r="A53" s="13" t="s">
        <v>26</v>
      </c>
      <c r="B53" s="31">
        <f t="shared" si="33"/>
        <v>-2</v>
      </c>
      <c r="C53" s="31">
        <f t="shared" si="33"/>
        <v>0</v>
      </c>
      <c r="D53" s="31">
        <f t="shared" si="33"/>
        <v>-8</v>
      </c>
      <c r="E53" s="31">
        <f t="shared" si="33"/>
        <v>-8.84</v>
      </c>
      <c r="F53" s="31">
        <f t="shared" si="33"/>
        <v>-22.83</v>
      </c>
      <c r="G53" s="31">
        <f t="shared" si="33"/>
        <v>-2</v>
      </c>
      <c r="H53" s="31">
        <f t="shared" si="33"/>
        <v>-15.17</v>
      </c>
      <c r="I53" s="31">
        <f t="shared" si="33"/>
        <v>-4.76</v>
      </c>
      <c r="J53" s="31">
        <f t="shared" si="33"/>
        <v>-15.05</v>
      </c>
      <c r="K53" s="31">
        <f t="shared" si="33"/>
        <v>-1.7</v>
      </c>
      <c r="L53" s="31">
        <f t="shared" si="33"/>
        <v>2.25</v>
      </c>
      <c r="M53" s="31">
        <f t="shared" si="33"/>
        <v>-4.6500000000000004</v>
      </c>
      <c r="N53" s="31">
        <f t="shared" si="33"/>
        <v>-1</v>
      </c>
      <c r="O53" s="32">
        <f t="shared" si="33"/>
        <v>-9.07</v>
      </c>
      <c r="P53" s="34">
        <f t="shared" si="32"/>
        <v>-6.6300000000000017</v>
      </c>
    </row>
    <row r="54" spans="1:16" x14ac:dyDescent="0.25">
      <c r="A54" s="13" t="s">
        <v>27</v>
      </c>
      <c r="B54" s="31">
        <f t="shared" si="33"/>
        <v>-10.66</v>
      </c>
      <c r="C54" s="31">
        <f t="shared" si="33"/>
        <v>0</v>
      </c>
      <c r="D54" s="31">
        <f t="shared" si="33"/>
        <v>-10.66</v>
      </c>
      <c r="E54" s="31">
        <f t="shared" si="33"/>
        <v>-7.04</v>
      </c>
      <c r="F54" s="31">
        <f t="shared" si="33"/>
        <v>-6.67</v>
      </c>
      <c r="G54" s="31">
        <f t="shared" si="33"/>
        <v>-23.33</v>
      </c>
      <c r="H54" s="31">
        <f t="shared" si="33"/>
        <v>-10.66</v>
      </c>
      <c r="I54" s="31">
        <f t="shared" si="33"/>
        <v>0</v>
      </c>
      <c r="J54" s="31">
        <f t="shared" si="33"/>
        <v>-10.66</v>
      </c>
      <c r="K54" s="31">
        <f t="shared" si="33"/>
        <v>-4.25</v>
      </c>
      <c r="L54" s="31">
        <f t="shared" si="33"/>
        <v>0</v>
      </c>
      <c r="M54" s="31">
        <f t="shared" si="33"/>
        <v>-10.38</v>
      </c>
      <c r="N54" s="31">
        <f t="shared" si="33"/>
        <v>-3.64</v>
      </c>
      <c r="O54" s="32">
        <f t="shared" si="33"/>
        <v>-11.11</v>
      </c>
      <c r="P54" s="35">
        <f t="shared" si="32"/>
        <v>-7.7899999999999991</v>
      </c>
    </row>
    <row r="55" spans="1:16" x14ac:dyDescent="0.25">
      <c r="A55" s="15" t="s">
        <v>15</v>
      </c>
      <c r="B55" s="31">
        <f t="shared" si="33"/>
        <v>0</v>
      </c>
      <c r="C55" s="31">
        <f t="shared" si="33"/>
        <v>0</v>
      </c>
      <c r="D55" s="31">
        <f t="shared" si="33"/>
        <v>0</v>
      </c>
      <c r="E55" s="31">
        <f t="shared" si="33"/>
        <v>0</v>
      </c>
      <c r="F55" s="31">
        <f t="shared" si="33"/>
        <v>25</v>
      </c>
      <c r="G55" s="31">
        <f t="shared" si="33"/>
        <v>0</v>
      </c>
      <c r="H55" s="31">
        <f t="shared" si="33"/>
        <v>3.51</v>
      </c>
      <c r="I55" s="31">
        <f t="shared" si="33"/>
        <v>0</v>
      </c>
      <c r="J55" s="31">
        <f t="shared" si="33"/>
        <v>0.01</v>
      </c>
      <c r="K55" s="31">
        <f t="shared" si="33"/>
        <v>0</v>
      </c>
      <c r="L55" s="31">
        <f t="shared" si="33"/>
        <v>0</v>
      </c>
      <c r="M55" s="31">
        <f t="shared" si="33"/>
        <v>7.12</v>
      </c>
      <c r="N55" s="31">
        <f t="shared" si="33"/>
        <v>0</v>
      </c>
      <c r="O55" s="32">
        <f t="shared" si="33"/>
        <v>10</v>
      </c>
      <c r="P55" s="30">
        <f t="shared" si="32"/>
        <v>3.2600000000000002</v>
      </c>
    </row>
    <row r="56" spans="1:16" x14ac:dyDescent="0.25">
      <c r="A56" s="13" t="s">
        <v>16</v>
      </c>
      <c r="B56" s="31">
        <f t="shared" si="33"/>
        <v>-2</v>
      </c>
      <c r="C56" s="31">
        <f t="shared" si="33"/>
        <v>-1.8</v>
      </c>
      <c r="D56" s="31">
        <f t="shared" si="33"/>
        <v>-8</v>
      </c>
      <c r="E56" s="31">
        <f t="shared" si="33"/>
        <v>-2</v>
      </c>
      <c r="F56" s="31">
        <f t="shared" si="33"/>
        <v>-2.16</v>
      </c>
      <c r="G56" s="31">
        <f t="shared" si="33"/>
        <v>-2</v>
      </c>
      <c r="H56" s="31">
        <f t="shared" si="33"/>
        <v>-2</v>
      </c>
      <c r="I56" s="31">
        <f t="shared" si="33"/>
        <v>0</v>
      </c>
      <c r="J56" s="31">
        <f t="shared" si="33"/>
        <v>-1.88</v>
      </c>
      <c r="K56" s="31">
        <f t="shared" si="33"/>
        <v>-1.7</v>
      </c>
      <c r="L56" s="31">
        <f t="shared" si="33"/>
        <v>-0.23</v>
      </c>
      <c r="M56" s="31">
        <f t="shared" si="33"/>
        <v>0</v>
      </c>
      <c r="N56" s="31">
        <f t="shared" si="33"/>
        <v>-1</v>
      </c>
      <c r="O56" s="32">
        <f t="shared" si="33"/>
        <v>-2</v>
      </c>
      <c r="P56" s="30">
        <f t="shared" si="32"/>
        <v>-1.9121428571428571</v>
      </c>
    </row>
    <row r="57" spans="1:16" x14ac:dyDescent="0.25">
      <c r="A57" s="15" t="s">
        <v>17</v>
      </c>
      <c r="B57" s="31">
        <f t="shared" si="33"/>
        <v>0</v>
      </c>
      <c r="C57" s="31">
        <f t="shared" si="33"/>
        <v>0</v>
      </c>
      <c r="D57" s="31">
        <f t="shared" si="33"/>
        <v>0</v>
      </c>
      <c r="E57" s="31">
        <f t="shared" si="33"/>
        <v>7.5</v>
      </c>
      <c r="F57" s="31">
        <f t="shared" si="33"/>
        <v>26.83</v>
      </c>
      <c r="G57" s="31">
        <f t="shared" si="33"/>
        <v>0</v>
      </c>
      <c r="H57" s="31">
        <f t="shared" si="33"/>
        <v>15.53</v>
      </c>
      <c r="I57" s="31">
        <f t="shared" si="33"/>
        <v>4.99</v>
      </c>
      <c r="J57" s="31">
        <f t="shared" si="33"/>
        <v>15.36</v>
      </c>
      <c r="K57" s="31">
        <f t="shared" si="33"/>
        <v>0</v>
      </c>
      <c r="L57" s="31">
        <f t="shared" si="33"/>
        <v>0</v>
      </c>
      <c r="M57" s="31">
        <f t="shared" si="33"/>
        <v>4.88</v>
      </c>
      <c r="N57" s="31">
        <f t="shared" si="33"/>
        <v>0</v>
      </c>
      <c r="O57" s="32">
        <f t="shared" si="33"/>
        <v>9.98</v>
      </c>
      <c r="P57" s="30">
        <f t="shared" si="32"/>
        <v>6.076428571428572</v>
      </c>
    </row>
    <row r="58" spans="1:16" ht="15.75" thickBot="1" x14ac:dyDescent="0.3">
      <c r="A58" s="18" t="s">
        <v>18</v>
      </c>
      <c r="B58" s="39">
        <f t="shared" si="33"/>
        <v>-2</v>
      </c>
      <c r="C58" s="39">
        <f t="shared" si="33"/>
        <v>0</v>
      </c>
      <c r="D58" s="39">
        <f t="shared" si="33"/>
        <v>-8</v>
      </c>
      <c r="E58" s="39">
        <f t="shared" si="33"/>
        <v>-2</v>
      </c>
      <c r="F58" s="39">
        <f t="shared" si="33"/>
        <v>-2.12</v>
      </c>
      <c r="G58" s="39">
        <f t="shared" si="33"/>
        <v>-2</v>
      </c>
      <c r="H58" s="39">
        <f t="shared" si="33"/>
        <v>-2</v>
      </c>
      <c r="I58" s="39">
        <f t="shared" si="33"/>
        <v>0</v>
      </c>
      <c r="J58" s="39">
        <f t="shared" si="33"/>
        <v>-2</v>
      </c>
      <c r="K58" s="39">
        <f t="shared" si="33"/>
        <v>-1.7</v>
      </c>
      <c r="L58" s="39">
        <f t="shared" si="33"/>
        <v>2.25</v>
      </c>
      <c r="M58" s="39">
        <f t="shared" si="33"/>
        <v>0</v>
      </c>
      <c r="N58" s="39">
        <f t="shared" si="33"/>
        <v>-1</v>
      </c>
      <c r="O58" s="40">
        <f t="shared" si="33"/>
        <v>0</v>
      </c>
      <c r="P58" s="36">
        <f t="shared" si="32"/>
        <v>-1.4692857142857143</v>
      </c>
    </row>
    <row r="59" spans="1:16" ht="19.5" thickBot="1" x14ac:dyDescent="0.3">
      <c r="A59" s="78" t="str">
        <f>'Tabulka č. 1'!A59:P59</f>
        <v>Meziroční změny 2025 oproti 2024 - v %</v>
      </c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5"/>
    </row>
    <row r="60" spans="1:16" x14ac:dyDescent="0.25">
      <c r="A60" s="11" t="s">
        <v>24</v>
      </c>
      <c r="B60" s="37">
        <f>ROUND(100*(B24-B15)/B15,2)</f>
        <v>5</v>
      </c>
      <c r="C60" s="37">
        <f t="shared" ref="C60:O60" si="34">ROUND(100*(C24-C15)/C15,2)</f>
        <v>-9.0399999999999991</v>
      </c>
      <c r="D60" s="37">
        <f t="shared" si="34"/>
        <v>4.5</v>
      </c>
      <c r="E60" s="37">
        <f t="shared" si="34"/>
        <v>-4.82</v>
      </c>
      <c r="F60" s="37">
        <f t="shared" si="34"/>
        <v>-6.49</v>
      </c>
      <c r="G60" s="37">
        <f t="shared" si="34"/>
        <v>-6.38</v>
      </c>
      <c r="H60" s="37">
        <f t="shared" si="34"/>
        <v>5.01</v>
      </c>
      <c r="I60" s="37">
        <f t="shared" si="34"/>
        <v>5</v>
      </c>
      <c r="J60" s="37">
        <f t="shared" si="34"/>
        <v>5.34</v>
      </c>
      <c r="K60" s="37">
        <f t="shared" si="34"/>
        <v>5</v>
      </c>
      <c r="L60" s="37">
        <f t="shared" si="34"/>
        <v>6.4</v>
      </c>
      <c r="M60" s="37">
        <f t="shared" si="34"/>
        <v>5</v>
      </c>
      <c r="N60" s="37">
        <f t="shared" si="34"/>
        <v>5</v>
      </c>
      <c r="O60" s="38">
        <f t="shared" si="34"/>
        <v>6.17</v>
      </c>
      <c r="P60" s="33">
        <f t="shared" ref="P60:P67" si="35">AVERAGE(B60:O60)</f>
        <v>1.8349999999999997</v>
      </c>
    </row>
    <row r="61" spans="1:16" x14ac:dyDescent="0.25">
      <c r="A61" s="13" t="s">
        <v>25</v>
      </c>
      <c r="B61" s="31">
        <f t="shared" ref="B61:O61" si="36">ROUND(100*(B25-B16)/B16,2)</f>
        <v>5</v>
      </c>
      <c r="C61" s="31">
        <f t="shared" si="36"/>
        <v>6.93</v>
      </c>
      <c r="D61" s="31">
        <f t="shared" si="36"/>
        <v>3.56</v>
      </c>
      <c r="E61" s="31">
        <f t="shared" si="36"/>
        <v>4.63</v>
      </c>
      <c r="F61" s="31">
        <f t="shared" si="36"/>
        <v>5</v>
      </c>
      <c r="G61" s="31">
        <f t="shared" si="36"/>
        <v>3.5</v>
      </c>
      <c r="H61" s="31">
        <f t="shared" si="36"/>
        <v>5.01</v>
      </c>
      <c r="I61" s="31">
        <f t="shared" si="36"/>
        <v>5</v>
      </c>
      <c r="J61" s="31">
        <f t="shared" si="36"/>
        <v>5.53</v>
      </c>
      <c r="K61" s="31">
        <f t="shared" si="36"/>
        <v>5</v>
      </c>
      <c r="L61" s="31">
        <f t="shared" si="36"/>
        <v>5.97</v>
      </c>
      <c r="M61" s="31">
        <f t="shared" si="36"/>
        <v>5</v>
      </c>
      <c r="N61" s="31">
        <f t="shared" si="36"/>
        <v>5</v>
      </c>
      <c r="O61" s="32">
        <f t="shared" si="36"/>
        <v>7.01</v>
      </c>
      <c r="P61" s="34">
        <f t="shared" si="35"/>
        <v>5.152857142857143</v>
      </c>
    </row>
    <row r="62" spans="1:16" x14ac:dyDescent="0.25">
      <c r="A62" s="13" t="s">
        <v>26</v>
      </c>
      <c r="B62" s="31">
        <f t="shared" ref="B62:O62" si="37">ROUND(100*(B26-B17)/B17,2)</f>
        <v>5</v>
      </c>
      <c r="C62" s="31">
        <f t="shared" si="37"/>
        <v>-30</v>
      </c>
      <c r="D62" s="31">
        <f t="shared" si="37"/>
        <v>6.31</v>
      </c>
      <c r="E62" s="31">
        <f t="shared" si="37"/>
        <v>-28.82</v>
      </c>
      <c r="F62" s="31">
        <f t="shared" si="37"/>
        <v>-29.96</v>
      </c>
      <c r="G62" s="31">
        <f t="shared" si="37"/>
        <v>-30</v>
      </c>
      <c r="H62" s="31">
        <f t="shared" si="37"/>
        <v>5</v>
      </c>
      <c r="I62" s="31">
        <f t="shared" si="37"/>
        <v>5</v>
      </c>
      <c r="J62" s="31">
        <f t="shared" si="37"/>
        <v>5.03</v>
      </c>
      <c r="K62" s="31">
        <f t="shared" si="37"/>
        <v>5</v>
      </c>
      <c r="L62" s="31">
        <f t="shared" si="37"/>
        <v>6.82</v>
      </c>
      <c r="M62" s="31">
        <f t="shared" si="37"/>
        <v>5</v>
      </c>
      <c r="N62" s="31">
        <f t="shared" si="37"/>
        <v>5</v>
      </c>
      <c r="O62" s="32">
        <f t="shared" si="37"/>
        <v>4.9400000000000004</v>
      </c>
      <c r="P62" s="34">
        <f t="shared" si="35"/>
        <v>-4.6914285714285722</v>
      </c>
    </row>
    <row r="63" spans="1:16" x14ac:dyDescent="0.25">
      <c r="A63" s="13" t="s">
        <v>27</v>
      </c>
      <c r="B63" s="31">
        <f t="shared" ref="B63:O63" si="38">ROUND(100*(B27-B18)/B18,2)</f>
        <v>-33.33</v>
      </c>
      <c r="C63" s="31">
        <f t="shared" si="38"/>
        <v>-33.33</v>
      </c>
      <c r="D63" s="31">
        <f t="shared" si="38"/>
        <v>-33.33</v>
      </c>
      <c r="E63" s="31">
        <f t="shared" si="38"/>
        <v>-33.75</v>
      </c>
      <c r="F63" s="31">
        <f t="shared" si="38"/>
        <v>-32.14</v>
      </c>
      <c r="G63" s="31">
        <f t="shared" si="38"/>
        <v>-30</v>
      </c>
      <c r="H63" s="31">
        <f t="shared" si="38"/>
        <v>0</v>
      </c>
      <c r="I63" s="31">
        <f t="shared" si="38"/>
        <v>-1</v>
      </c>
      <c r="J63" s="31">
        <f t="shared" si="38"/>
        <v>0</v>
      </c>
      <c r="K63" s="31">
        <f t="shared" si="38"/>
        <v>0</v>
      </c>
      <c r="L63" s="31">
        <f t="shared" si="38"/>
        <v>0</v>
      </c>
      <c r="M63" s="31">
        <f t="shared" si="38"/>
        <v>0</v>
      </c>
      <c r="N63" s="31">
        <f t="shared" si="38"/>
        <v>0</v>
      </c>
      <c r="O63" s="32">
        <f t="shared" si="38"/>
        <v>0</v>
      </c>
      <c r="P63" s="35">
        <f t="shared" si="35"/>
        <v>-14.062857142857142</v>
      </c>
    </row>
    <row r="64" spans="1:16" x14ac:dyDescent="0.25">
      <c r="A64" s="15" t="s">
        <v>15</v>
      </c>
      <c r="B64" s="31">
        <f t="shared" ref="B64:O64" si="39">ROUND(100*(B28-B19)/B19,2)</f>
        <v>0</v>
      </c>
      <c r="C64" s="31">
        <f t="shared" si="39"/>
        <v>0</v>
      </c>
      <c r="D64" s="31">
        <f t="shared" si="39"/>
        <v>0</v>
      </c>
      <c r="E64" s="31">
        <f t="shared" si="39"/>
        <v>0</v>
      </c>
      <c r="F64" s="31">
        <f t="shared" si="39"/>
        <v>0</v>
      </c>
      <c r="G64" s="31">
        <f t="shared" si="39"/>
        <v>0</v>
      </c>
      <c r="H64" s="31">
        <f t="shared" si="39"/>
        <v>0</v>
      </c>
      <c r="I64" s="31">
        <f t="shared" si="39"/>
        <v>0</v>
      </c>
      <c r="J64" s="31">
        <f t="shared" si="39"/>
        <v>0</v>
      </c>
      <c r="K64" s="31">
        <f t="shared" si="39"/>
        <v>0</v>
      </c>
      <c r="L64" s="31">
        <f t="shared" si="39"/>
        <v>0</v>
      </c>
      <c r="M64" s="31">
        <f t="shared" si="39"/>
        <v>0</v>
      </c>
      <c r="N64" s="31">
        <f t="shared" si="39"/>
        <v>0</v>
      </c>
      <c r="O64" s="32">
        <f t="shared" si="39"/>
        <v>0</v>
      </c>
      <c r="P64" s="30">
        <f t="shared" si="35"/>
        <v>0</v>
      </c>
    </row>
    <row r="65" spans="1:16" x14ac:dyDescent="0.25">
      <c r="A65" s="13" t="s">
        <v>16</v>
      </c>
      <c r="B65" s="31">
        <f t="shared" ref="B65:O65" si="40">ROUND(100*(B29-B20)/B20,2)</f>
        <v>5</v>
      </c>
      <c r="C65" s="31">
        <f t="shared" si="40"/>
        <v>6.93</v>
      </c>
      <c r="D65" s="31">
        <f t="shared" si="40"/>
        <v>3.56</v>
      </c>
      <c r="E65" s="31">
        <f t="shared" si="40"/>
        <v>4.63</v>
      </c>
      <c r="F65" s="31">
        <f t="shared" si="40"/>
        <v>5</v>
      </c>
      <c r="G65" s="31">
        <f t="shared" si="40"/>
        <v>3.5</v>
      </c>
      <c r="H65" s="31">
        <f t="shared" si="40"/>
        <v>5.01</v>
      </c>
      <c r="I65" s="31">
        <f t="shared" si="40"/>
        <v>5</v>
      </c>
      <c r="J65" s="31">
        <f t="shared" si="40"/>
        <v>5.53</v>
      </c>
      <c r="K65" s="31">
        <f t="shared" si="40"/>
        <v>5</v>
      </c>
      <c r="L65" s="31">
        <f t="shared" si="40"/>
        <v>5.97</v>
      </c>
      <c r="M65" s="31">
        <f t="shared" si="40"/>
        <v>5</v>
      </c>
      <c r="N65" s="31">
        <f t="shared" si="40"/>
        <v>5</v>
      </c>
      <c r="O65" s="32">
        <f t="shared" si="40"/>
        <v>7.01</v>
      </c>
      <c r="P65" s="30">
        <f t="shared" si="35"/>
        <v>5.152857142857143</v>
      </c>
    </row>
    <row r="66" spans="1:16" x14ac:dyDescent="0.25">
      <c r="A66" s="15" t="s">
        <v>17</v>
      </c>
      <c r="B66" s="31">
        <f t="shared" ref="B66:O66" si="41">ROUND(100*(B30-B21)/B21,2)</f>
        <v>0</v>
      </c>
      <c r="C66" s="31">
        <f t="shared" si="41"/>
        <v>50</v>
      </c>
      <c r="D66" s="31">
        <f t="shared" si="41"/>
        <v>0</v>
      </c>
      <c r="E66" s="31">
        <f t="shared" si="41"/>
        <v>10</v>
      </c>
      <c r="F66" s="31">
        <f t="shared" si="41"/>
        <v>50</v>
      </c>
      <c r="G66" s="31">
        <f t="shared" si="41"/>
        <v>50</v>
      </c>
      <c r="H66" s="31">
        <f t="shared" si="41"/>
        <v>0</v>
      </c>
      <c r="I66" s="31">
        <f t="shared" si="41"/>
        <v>0</v>
      </c>
      <c r="J66" s="31">
        <f t="shared" si="41"/>
        <v>0</v>
      </c>
      <c r="K66" s="31">
        <f t="shared" si="41"/>
        <v>0</v>
      </c>
      <c r="L66" s="31">
        <f t="shared" si="41"/>
        <v>0</v>
      </c>
      <c r="M66" s="31">
        <f t="shared" si="41"/>
        <v>0</v>
      </c>
      <c r="N66" s="31">
        <f t="shared" si="41"/>
        <v>0</v>
      </c>
      <c r="O66" s="32">
        <f t="shared" si="41"/>
        <v>0</v>
      </c>
      <c r="P66" s="30">
        <f t="shared" si="35"/>
        <v>11.428571428571429</v>
      </c>
    </row>
    <row r="67" spans="1:16" ht="15.75" thickBot="1" x14ac:dyDescent="0.3">
      <c r="A67" s="18" t="s">
        <v>18</v>
      </c>
      <c r="B67" s="39">
        <f t="shared" ref="B67:O67" si="42">ROUND(100*(B31-B22)/B22,2)</f>
        <v>5</v>
      </c>
      <c r="C67" s="39">
        <f t="shared" si="42"/>
        <v>5</v>
      </c>
      <c r="D67" s="39">
        <f t="shared" si="42"/>
        <v>6.31</v>
      </c>
      <c r="E67" s="39">
        <f t="shared" si="42"/>
        <v>-21.7</v>
      </c>
      <c r="F67" s="39">
        <f t="shared" si="42"/>
        <v>5.05</v>
      </c>
      <c r="G67" s="39">
        <f t="shared" si="42"/>
        <v>5.01</v>
      </c>
      <c r="H67" s="39">
        <f t="shared" si="42"/>
        <v>5</v>
      </c>
      <c r="I67" s="39">
        <f t="shared" si="42"/>
        <v>5</v>
      </c>
      <c r="J67" s="39">
        <f t="shared" si="42"/>
        <v>5.03</v>
      </c>
      <c r="K67" s="39">
        <f t="shared" si="42"/>
        <v>5</v>
      </c>
      <c r="L67" s="39">
        <f t="shared" si="42"/>
        <v>6.82</v>
      </c>
      <c r="M67" s="39">
        <f t="shared" si="42"/>
        <v>5</v>
      </c>
      <c r="N67" s="39">
        <f t="shared" si="42"/>
        <v>5</v>
      </c>
      <c r="O67" s="40">
        <f t="shared" si="42"/>
        <v>4.9400000000000004</v>
      </c>
      <c r="P67" s="36">
        <f t="shared" si="35"/>
        <v>3.3185714285714281</v>
      </c>
    </row>
  </sheetData>
  <mergeCells count="9">
    <mergeCell ref="A59:P59"/>
    <mergeCell ref="A50:P50"/>
    <mergeCell ref="B1:O1"/>
    <mergeCell ref="B2:O2"/>
    <mergeCell ref="A5:P5"/>
    <mergeCell ref="A14:P14"/>
    <mergeCell ref="A32:P32"/>
    <mergeCell ref="A23:P23"/>
    <mergeCell ref="A41:P4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&amp;LČ.j.: MSMT-21301/2025-1&amp;RPříloha č. 16
&amp;A</oddHeader>
  </headerFooter>
  <ignoredErrors>
    <ignoredError sqref="B37:O39 B46:O48 P30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59999389629810485"/>
    <pageSetUpPr fitToPage="1"/>
  </sheetPr>
  <dimension ref="A1:P67"/>
  <sheetViews>
    <sheetView zoomScaleNormal="100" workbookViewId="0">
      <selection activeCell="I4" sqref="I4"/>
    </sheetView>
  </sheetViews>
  <sheetFormatPr defaultRowHeight="15" x14ac:dyDescent="0.25"/>
  <cols>
    <col min="1" max="1" width="14.42578125" customWidth="1"/>
    <col min="2" max="15" width="7.7109375" customWidth="1"/>
    <col min="16" max="16" width="7.7109375" style="3" customWidth="1"/>
  </cols>
  <sheetData>
    <row r="1" spans="1:16" ht="18.75" x14ac:dyDescent="0.3">
      <c r="B1" s="76" t="str">
        <f>'Tabulka č. 1'!B1:O1</f>
        <v>Krajské normativy MP, MPP a MPN - domovy mládeže VOŠ v letech 2023 - 2025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23"/>
    </row>
    <row r="2" spans="1:16" ht="15.75" x14ac:dyDescent="0.25">
      <c r="A2" s="10"/>
      <c r="B2" s="77" t="s">
        <v>29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10"/>
    </row>
    <row r="3" spans="1:16" ht="16.5" thickBot="1" x14ac:dyDescent="0.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2"/>
    </row>
    <row r="4" spans="1:16" s="4" customFormat="1" ht="81" customHeight="1" thickBot="1" x14ac:dyDescent="0.3">
      <c r="A4" s="21"/>
      <c r="B4" s="50" t="s">
        <v>0</v>
      </c>
      <c r="C4" s="50" t="s">
        <v>1</v>
      </c>
      <c r="D4" s="64" t="s">
        <v>2</v>
      </c>
      <c r="E4" s="50" t="s">
        <v>3</v>
      </c>
      <c r="F4" s="50" t="s">
        <v>4</v>
      </c>
      <c r="G4" s="50" t="s">
        <v>5</v>
      </c>
      <c r="H4" s="50" t="s">
        <v>6</v>
      </c>
      <c r="I4" s="50" t="s">
        <v>41</v>
      </c>
      <c r="J4" s="50" t="s">
        <v>7</v>
      </c>
      <c r="K4" s="50" t="s">
        <v>8</v>
      </c>
      <c r="L4" s="50" t="s">
        <v>9</v>
      </c>
      <c r="M4" s="50" t="s">
        <v>10</v>
      </c>
      <c r="N4" s="50" t="s">
        <v>11</v>
      </c>
      <c r="O4" s="50" t="s">
        <v>12</v>
      </c>
      <c r="P4" s="22" t="s">
        <v>19</v>
      </c>
    </row>
    <row r="5" spans="1:16" ht="19.5" thickBot="1" x14ac:dyDescent="0.3">
      <c r="A5" s="78" t="str">
        <f>'Tabulka č. 1'!A5:P5</f>
        <v>2023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5"/>
    </row>
    <row r="6" spans="1:16" x14ac:dyDescent="0.25">
      <c r="A6" s="11" t="s">
        <v>24</v>
      </c>
      <c r="B6" s="55">
        <f>(12*B11/B10)+(12*B13/B12)</f>
        <v>41502.752297446292</v>
      </c>
      <c r="C6" s="55">
        <f t="shared" ref="C6:O6" si="0">(12*C11/C10)+(12*C13/C12)</f>
        <v>20598.764604655378</v>
      </c>
      <c r="D6" s="55">
        <f t="shared" si="0"/>
        <v>16784.499990079326</v>
      </c>
      <c r="E6" s="55">
        <f t="shared" si="0"/>
        <v>27701.978806907377</v>
      </c>
      <c r="F6" s="55">
        <f t="shared" si="0"/>
        <v>47518.048780487807</v>
      </c>
      <c r="G6" s="55">
        <f t="shared" si="0"/>
        <v>26519.072008401297</v>
      </c>
      <c r="H6" s="55">
        <f t="shared" si="0"/>
        <v>30262.82183945697</v>
      </c>
      <c r="I6" s="55">
        <f t="shared" si="0"/>
        <v>21885.909528321532</v>
      </c>
      <c r="J6" s="55">
        <f t="shared" si="0"/>
        <v>18557.150770654884</v>
      </c>
      <c r="K6" s="55">
        <f t="shared" si="0"/>
        <v>14470.777681687548</v>
      </c>
      <c r="L6" s="55">
        <f t="shared" si="0"/>
        <v>17983.01897598341</v>
      </c>
      <c r="M6" s="55">
        <f t="shared" si="0"/>
        <v>16154.27342386033</v>
      </c>
      <c r="N6" s="55">
        <f t="shared" si="0"/>
        <v>28532.602309338115</v>
      </c>
      <c r="O6" s="56">
        <f t="shared" si="0"/>
        <v>22896.204550747716</v>
      </c>
      <c r="P6" s="12">
        <f t="shared" ref="P6:P13" si="1">SUMIF(B6:O6,"&gt;0")/COUNTIF(B6:O6,"&gt;0")</f>
        <v>25097.705397716283</v>
      </c>
    </row>
    <row r="7" spans="1:16" x14ac:dyDescent="0.25">
      <c r="A7" s="13" t="s">
        <v>25</v>
      </c>
      <c r="B7" s="52">
        <f>12*B11/B10</f>
        <v>30826.97947214076</v>
      </c>
      <c r="C7" s="52">
        <f t="shared" ref="C7:O7" si="2">12*C11/C10</f>
        <v>11802.961325966853</v>
      </c>
      <c r="D7" s="52">
        <f t="shared" si="2"/>
        <v>10861.671260797561</v>
      </c>
      <c r="E7" s="52">
        <f t="shared" si="2"/>
        <v>19735.478806907377</v>
      </c>
      <c r="F7" s="52">
        <f t="shared" si="2"/>
        <v>32240</v>
      </c>
      <c r="G7" s="52">
        <f t="shared" si="2"/>
        <v>18900.913440626362</v>
      </c>
      <c r="H7" s="52">
        <f t="shared" si="2"/>
        <v>23122.710893117652</v>
      </c>
      <c r="I7" s="52">
        <f t="shared" si="2"/>
        <v>12330.036188178528</v>
      </c>
      <c r="J7" s="52">
        <f t="shared" si="2"/>
        <v>9831.8495658356078</v>
      </c>
      <c r="K7" s="52">
        <f t="shared" si="2"/>
        <v>7780.6902181306959</v>
      </c>
      <c r="L7" s="52">
        <f t="shared" si="2"/>
        <v>8917.8322958623212</v>
      </c>
      <c r="M7" s="52">
        <f t="shared" si="2"/>
        <v>9625.3734238603301</v>
      </c>
      <c r="N7" s="52">
        <f t="shared" si="2"/>
        <v>20555.723696621353</v>
      </c>
      <c r="O7" s="53">
        <f t="shared" si="2"/>
        <v>13802.835132615106</v>
      </c>
      <c r="P7" s="20">
        <f t="shared" si="1"/>
        <v>16452.503980047182</v>
      </c>
    </row>
    <row r="8" spans="1:16" x14ac:dyDescent="0.25">
      <c r="A8" s="13" t="s">
        <v>26</v>
      </c>
      <c r="B8" s="1">
        <f>12*B13/B12</f>
        <v>10675.772825305536</v>
      </c>
      <c r="C8" s="1">
        <f t="shared" ref="C8:O8" si="3">12*C13/C12</f>
        <v>8795.8032786885251</v>
      </c>
      <c r="D8" s="1">
        <f t="shared" si="3"/>
        <v>5922.8287292817677</v>
      </c>
      <c r="E8" s="1">
        <f t="shared" si="3"/>
        <v>7966.5</v>
      </c>
      <c r="F8" s="1">
        <f t="shared" si="3"/>
        <v>15278.048780487805</v>
      </c>
      <c r="G8" s="1">
        <f t="shared" si="3"/>
        <v>7618.1585677749354</v>
      </c>
      <c r="H8" s="1">
        <f t="shared" si="3"/>
        <v>7140.1109463393186</v>
      </c>
      <c r="I8" s="1">
        <f t="shared" si="3"/>
        <v>9555.8733401430036</v>
      </c>
      <c r="J8" s="1">
        <f t="shared" si="3"/>
        <v>8725.3012048192759</v>
      </c>
      <c r="K8" s="1">
        <f t="shared" si="3"/>
        <v>6690.0874635568516</v>
      </c>
      <c r="L8" s="1">
        <f t="shared" si="3"/>
        <v>9065.186680121089</v>
      </c>
      <c r="M8" s="1">
        <f t="shared" si="3"/>
        <v>6528.9</v>
      </c>
      <c r="N8" s="1">
        <f t="shared" si="3"/>
        <v>7976.8786127167623</v>
      </c>
      <c r="O8" s="63">
        <f t="shared" si="3"/>
        <v>9093.3694181326118</v>
      </c>
      <c r="P8" s="20">
        <f t="shared" si="1"/>
        <v>8645.2014176691046</v>
      </c>
    </row>
    <row r="9" spans="1:16" x14ac:dyDescent="0.25">
      <c r="A9" s="13" t="s">
        <v>27</v>
      </c>
      <c r="B9" s="1">
        <v>319</v>
      </c>
      <c r="C9" s="1">
        <v>300</v>
      </c>
      <c r="D9" s="1">
        <v>319</v>
      </c>
      <c r="E9" s="1">
        <v>319</v>
      </c>
      <c r="F9" s="1">
        <v>300</v>
      </c>
      <c r="G9" s="1">
        <v>300</v>
      </c>
      <c r="H9" s="1">
        <v>350</v>
      </c>
      <c r="I9" s="1">
        <v>300</v>
      </c>
      <c r="J9" s="1">
        <v>319</v>
      </c>
      <c r="K9" s="1">
        <v>259</v>
      </c>
      <c r="L9" s="1">
        <v>341</v>
      </c>
      <c r="M9" s="1">
        <v>318</v>
      </c>
      <c r="N9" s="1">
        <v>275</v>
      </c>
      <c r="O9" s="63">
        <v>370</v>
      </c>
      <c r="P9" s="14">
        <f t="shared" si="1"/>
        <v>313.5</v>
      </c>
    </row>
    <row r="10" spans="1:16" x14ac:dyDescent="0.25">
      <c r="A10" s="15" t="s">
        <v>15</v>
      </c>
      <c r="B10" s="73">
        <v>17.05</v>
      </c>
      <c r="C10" s="73">
        <v>45.249999999999993</v>
      </c>
      <c r="D10" s="73">
        <v>44.854975657238356</v>
      </c>
      <c r="E10" s="73">
        <v>25.48</v>
      </c>
      <c r="F10" s="73">
        <v>15</v>
      </c>
      <c r="G10" s="74">
        <v>22.99</v>
      </c>
      <c r="H10" s="73">
        <v>21.122090842098</v>
      </c>
      <c r="I10" s="73">
        <v>41.45</v>
      </c>
      <c r="J10" s="73">
        <v>50.441780733028381</v>
      </c>
      <c r="K10" s="73">
        <v>66.153000000000006</v>
      </c>
      <c r="L10" s="73">
        <v>54.62</v>
      </c>
      <c r="M10" s="73">
        <v>51.55</v>
      </c>
      <c r="N10" s="73">
        <v>22.746365289822023</v>
      </c>
      <c r="O10" s="75">
        <v>37.7313787346041</v>
      </c>
      <c r="P10" s="16">
        <f t="shared" si="1"/>
        <v>36.88854223262792</v>
      </c>
    </row>
    <row r="11" spans="1:16" x14ac:dyDescent="0.25">
      <c r="A11" s="13" t="s">
        <v>16</v>
      </c>
      <c r="B11" s="68">
        <v>43800</v>
      </c>
      <c r="C11" s="68">
        <v>44507</v>
      </c>
      <c r="D11" s="68">
        <v>40600</v>
      </c>
      <c r="E11" s="68">
        <v>41905</v>
      </c>
      <c r="F11" s="68">
        <v>40300</v>
      </c>
      <c r="G11" s="68">
        <v>36211</v>
      </c>
      <c r="H11" s="68">
        <v>40700</v>
      </c>
      <c r="I11" s="68">
        <v>42590</v>
      </c>
      <c r="J11" s="68">
        <v>41328</v>
      </c>
      <c r="K11" s="68">
        <v>42893</v>
      </c>
      <c r="L11" s="1">
        <v>40591</v>
      </c>
      <c r="M11" s="68">
        <v>41349</v>
      </c>
      <c r="N11" s="68">
        <v>38964</v>
      </c>
      <c r="O11" s="69">
        <v>43400</v>
      </c>
      <c r="P11" s="17">
        <f t="shared" si="1"/>
        <v>41367</v>
      </c>
    </row>
    <row r="12" spans="1:16" x14ac:dyDescent="0.25">
      <c r="A12" s="15" t="s">
        <v>17</v>
      </c>
      <c r="B12" s="73">
        <v>27.82</v>
      </c>
      <c r="C12" s="73">
        <v>30.5</v>
      </c>
      <c r="D12" s="73">
        <v>45.25</v>
      </c>
      <c r="E12" s="73">
        <v>40</v>
      </c>
      <c r="F12" s="73">
        <v>20.5</v>
      </c>
      <c r="G12" s="74">
        <v>31.28</v>
      </c>
      <c r="H12" s="73">
        <v>37.142280000000007</v>
      </c>
      <c r="I12" s="73">
        <v>29.37</v>
      </c>
      <c r="J12" s="73">
        <v>33.200000000000003</v>
      </c>
      <c r="K12" s="73">
        <v>41.16</v>
      </c>
      <c r="L12" s="73">
        <v>29.73</v>
      </c>
      <c r="M12" s="73">
        <v>40</v>
      </c>
      <c r="N12" s="73">
        <v>34.6</v>
      </c>
      <c r="O12" s="75">
        <v>29.56</v>
      </c>
      <c r="P12" s="16">
        <f t="shared" si="1"/>
        <v>33.579448571428571</v>
      </c>
    </row>
    <row r="13" spans="1:16" ht="15.75" thickBot="1" x14ac:dyDescent="0.3">
      <c r="A13" s="18" t="s">
        <v>18</v>
      </c>
      <c r="B13" s="65">
        <v>24750</v>
      </c>
      <c r="C13" s="65">
        <v>22356</v>
      </c>
      <c r="D13" s="65">
        <v>22334</v>
      </c>
      <c r="E13" s="65">
        <v>26555</v>
      </c>
      <c r="F13" s="65">
        <v>26100</v>
      </c>
      <c r="G13" s="65">
        <v>19858</v>
      </c>
      <c r="H13" s="65">
        <v>22100</v>
      </c>
      <c r="I13" s="65">
        <v>23388</v>
      </c>
      <c r="J13" s="65">
        <v>24140</v>
      </c>
      <c r="K13" s="65">
        <v>22947</v>
      </c>
      <c r="L13" s="66">
        <v>22459</v>
      </c>
      <c r="M13" s="65">
        <v>21763</v>
      </c>
      <c r="N13" s="65">
        <v>23000</v>
      </c>
      <c r="O13" s="67">
        <v>22400</v>
      </c>
      <c r="P13" s="19">
        <f t="shared" si="1"/>
        <v>23153.571428571428</v>
      </c>
    </row>
    <row r="14" spans="1:16" ht="19.5" thickBot="1" x14ac:dyDescent="0.3">
      <c r="A14" s="78" t="str">
        <f>'Tabulka č. 1'!A14:P14</f>
        <v>2024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5"/>
    </row>
    <row r="15" spans="1:16" x14ac:dyDescent="0.25">
      <c r="A15" s="11" t="s">
        <v>24</v>
      </c>
      <c r="B15" s="55">
        <f>(12*B20/B19)+(12*B22/B21)</f>
        <v>42707.598786501403</v>
      </c>
      <c r="C15" s="55">
        <f t="shared" ref="C15:O15" si="4">(12*C20/C19)+(12*C22/C21)</f>
        <v>21536.757902363919</v>
      </c>
      <c r="D15" s="55">
        <f t="shared" si="4"/>
        <v>16218.613758286094</v>
      </c>
      <c r="E15" s="55">
        <f t="shared" si="4"/>
        <v>27474.182030593991</v>
      </c>
      <c r="F15" s="55">
        <f t="shared" si="4"/>
        <v>38896.615384615383</v>
      </c>
      <c r="G15" s="55">
        <f t="shared" si="4"/>
        <v>27327.373182379975</v>
      </c>
      <c r="H15" s="55">
        <f t="shared" si="4"/>
        <v>28370.446328979499</v>
      </c>
      <c r="I15" s="55">
        <f t="shared" si="4"/>
        <v>22184.316995628658</v>
      </c>
      <c r="J15" s="55">
        <f t="shared" si="4"/>
        <v>20878.595538044319</v>
      </c>
      <c r="K15" s="55">
        <f t="shared" si="4"/>
        <v>15056.801546587007</v>
      </c>
      <c r="L15" s="55">
        <f t="shared" si="4"/>
        <v>19499.126115264404</v>
      </c>
      <c r="M15" s="55">
        <f t="shared" si="4"/>
        <v>15914.935209630763</v>
      </c>
      <c r="N15" s="55">
        <f t="shared" si="4"/>
        <v>32599.817341040463</v>
      </c>
      <c r="O15" s="56">
        <f t="shared" si="4"/>
        <v>21737.806382239265</v>
      </c>
      <c r="P15" s="12">
        <f t="shared" ref="P15:P22" si="5">SUMIF(B15:O15,"&gt;0")/COUNTIF(B15:O15,"&gt;0")</f>
        <v>25028.78475015394</v>
      </c>
    </row>
    <row r="16" spans="1:16" x14ac:dyDescent="0.25">
      <c r="A16" s="13" t="s">
        <v>25</v>
      </c>
      <c r="B16" s="52">
        <f>12*B20/B19</f>
        <v>31418.885630498531</v>
      </c>
      <c r="C16" s="52">
        <f t="shared" ref="C16:O16" si="6">12*C20/C19</f>
        <v>12045.348066298344</v>
      </c>
      <c r="D16" s="52">
        <f t="shared" si="6"/>
        <v>10333.622819059574</v>
      </c>
      <c r="E16" s="52">
        <f t="shared" si="6"/>
        <v>19630.926216640502</v>
      </c>
      <c r="F16" s="52">
        <f t="shared" si="6"/>
        <v>26112</v>
      </c>
      <c r="G16" s="52">
        <f t="shared" si="6"/>
        <v>19264.201826881254</v>
      </c>
      <c r="H16" s="52">
        <f t="shared" si="6"/>
        <v>21829.083079768141</v>
      </c>
      <c r="I16" s="52">
        <f t="shared" si="6"/>
        <v>12823.35343787696</v>
      </c>
      <c r="J16" s="52">
        <f t="shared" si="6"/>
        <v>12873.060290002542</v>
      </c>
      <c r="K16" s="52">
        <f t="shared" si="6"/>
        <v>7954.4691850709714</v>
      </c>
      <c r="L16" s="52">
        <f t="shared" si="6"/>
        <v>9253.3138044672287</v>
      </c>
      <c r="M16" s="52">
        <f t="shared" si="6"/>
        <v>9343.4003259098317</v>
      </c>
      <c r="N16" s="52">
        <f t="shared" si="6"/>
        <v>24070.799999999999</v>
      </c>
      <c r="O16" s="53">
        <f t="shared" si="6"/>
        <v>12779.332066644063</v>
      </c>
      <c r="P16" s="20">
        <f t="shared" si="5"/>
        <v>16409.414053508426</v>
      </c>
    </row>
    <row r="17" spans="1:16" x14ac:dyDescent="0.25">
      <c r="A17" s="13" t="s">
        <v>26</v>
      </c>
      <c r="B17" s="1">
        <f>12*B22/B21</f>
        <v>11288.713156002876</v>
      </c>
      <c r="C17" s="1">
        <f t="shared" ref="C17:O17" si="7">12*C22/C21</f>
        <v>9491.4098360655735</v>
      </c>
      <c r="D17" s="1">
        <f t="shared" si="7"/>
        <v>5884.990939226519</v>
      </c>
      <c r="E17" s="1">
        <f t="shared" si="7"/>
        <v>7843.2558139534885</v>
      </c>
      <c r="F17" s="1">
        <f t="shared" si="7"/>
        <v>12784.615384615385</v>
      </c>
      <c r="G17" s="1">
        <f t="shared" si="7"/>
        <v>8063.1713554987209</v>
      </c>
      <c r="H17" s="1">
        <f t="shared" si="7"/>
        <v>6541.3632492113566</v>
      </c>
      <c r="I17" s="1">
        <f t="shared" si="7"/>
        <v>9360.9635577516983</v>
      </c>
      <c r="J17" s="1">
        <f t="shared" si="7"/>
        <v>8005.535248041776</v>
      </c>
      <c r="K17" s="1">
        <f t="shared" si="7"/>
        <v>7102.3323615160352</v>
      </c>
      <c r="L17" s="1">
        <f t="shared" si="7"/>
        <v>10245.812310797175</v>
      </c>
      <c r="M17" s="1">
        <f t="shared" si="7"/>
        <v>6571.5348837209303</v>
      </c>
      <c r="N17" s="1">
        <f t="shared" si="7"/>
        <v>8529.0173410404623</v>
      </c>
      <c r="O17" s="63">
        <f t="shared" si="7"/>
        <v>8958.4743155952019</v>
      </c>
      <c r="P17" s="20">
        <f t="shared" si="5"/>
        <v>8619.3706966455156</v>
      </c>
    </row>
    <row r="18" spans="1:16" x14ac:dyDescent="0.25">
      <c r="A18" s="13" t="s">
        <v>27</v>
      </c>
      <c r="B18" s="1">
        <v>285</v>
      </c>
      <c r="C18" s="1">
        <v>360</v>
      </c>
      <c r="D18" s="1">
        <v>285</v>
      </c>
      <c r="E18" s="1">
        <v>317</v>
      </c>
      <c r="F18" s="1">
        <v>280</v>
      </c>
      <c r="G18" s="1">
        <v>230</v>
      </c>
      <c r="H18" s="1">
        <v>285</v>
      </c>
      <c r="I18" s="1">
        <v>300</v>
      </c>
      <c r="J18" s="1">
        <v>285</v>
      </c>
      <c r="K18" s="1">
        <v>248</v>
      </c>
      <c r="L18" s="1">
        <v>341</v>
      </c>
      <c r="M18" s="1">
        <v>285</v>
      </c>
      <c r="N18" s="1">
        <v>265</v>
      </c>
      <c r="O18" s="63">
        <v>280</v>
      </c>
      <c r="P18" s="14">
        <f t="shared" si="5"/>
        <v>289</v>
      </c>
    </row>
    <row r="19" spans="1:16" x14ac:dyDescent="0.25">
      <c r="A19" s="15" t="s">
        <v>15</v>
      </c>
      <c r="B19" s="73">
        <v>17.05</v>
      </c>
      <c r="C19" s="73">
        <v>45.249999999999993</v>
      </c>
      <c r="D19" s="73">
        <v>44.854975657238356</v>
      </c>
      <c r="E19" s="73">
        <v>25.48</v>
      </c>
      <c r="F19" s="73">
        <v>18.75</v>
      </c>
      <c r="G19" s="74">
        <v>22.99</v>
      </c>
      <c r="H19" s="73">
        <v>22.803156604472786</v>
      </c>
      <c r="I19" s="73">
        <v>41.45</v>
      </c>
      <c r="J19" s="73">
        <v>39.31</v>
      </c>
      <c r="K19" s="73">
        <v>66.153000000000006</v>
      </c>
      <c r="L19" s="73">
        <v>54.62</v>
      </c>
      <c r="M19" s="73">
        <v>55.23</v>
      </c>
      <c r="N19" s="73">
        <v>20</v>
      </c>
      <c r="O19" s="75">
        <v>41.50451660806452</v>
      </c>
      <c r="P19" s="16">
        <f t="shared" si="5"/>
        <v>36.817546347841123</v>
      </c>
    </row>
    <row r="20" spans="1:16" x14ac:dyDescent="0.25">
      <c r="A20" s="13" t="s">
        <v>16</v>
      </c>
      <c r="B20" s="68">
        <v>44641</v>
      </c>
      <c r="C20" s="68">
        <v>45421</v>
      </c>
      <c r="D20" s="68">
        <v>38626.199999999997</v>
      </c>
      <c r="E20" s="68">
        <v>41683</v>
      </c>
      <c r="F20" s="68">
        <v>40800</v>
      </c>
      <c r="G20" s="68">
        <v>36907</v>
      </c>
      <c r="H20" s="68">
        <v>41481</v>
      </c>
      <c r="I20" s="68">
        <v>44294</v>
      </c>
      <c r="J20" s="68">
        <v>42170</v>
      </c>
      <c r="K20" s="68">
        <v>43851</v>
      </c>
      <c r="L20" s="1">
        <v>42118</v>
      </c>
      <c r="M20" s="68">
        <v>43003</v>
      </c>
      <c r="N20" s="68">
        <v>40118</v>
      </c>
      <c r="O20" s="69">
        <v>44200</v>
      </c>
      <c r="P20" s="17">
        <f t="shared" si="5"/>
        <v>42093.799999999996</v>
      </c>
    </row>
    <row r="21" spans="1:16" x14ac:dyDescent="0.25">
      <c r="A21" s="15" t="s">
        <v>17</v>
      </c>
      <c r="B21" s="73">
        <v>27.82</v>
      </c>
      <c r="C21" s="73">
        <v>30.5</v>
      </c>
      <c r="D21" s="73">
        <v>45.25</v>
      </c>
      <c r="E21" s="73">
        <v>43</v>
      </c>
      <c r="F21" s="73">
        <v>26</v>
      </c>
      <c r="G21" s="74">
        <v>31.28</v>
      </c>
      <c r="H21" s="73">
        <v>42.910321489001689</v>
      </c>
      <c r="I21" s="73">
        <v>32.380000000000003</v>
      </c>
      <c r="J21" s="73">
        <v>38.299999999999997</v>
      </c>
      <c r="K21" s="73">
        <v>41.16</v>
      </c>
      <c r="L21" s="73">
        <v>29.73</v>
      </c>
      <c r="M21" s="73">
        <v>43</v>
      </c>
      <c r="N21" s="73">
        <v>34.6</v>
      </c>
      <c r="O21" s="75">
        <v>32.51</v>
      </c>
      <c r="P21" s="16">
        <f t="shared" si="5"/>
        <v>35.602880106357262</v>
      </c>
    </row>
    <row r="22" spans="1:16" ht="15.75" thickBot="1" x14ac:dyDescent="0.3">
      <c r="A22" s="18" t="s">
        <v>18</v>
      </c>
      <c r="B22" s="65">
        <v>26171</v>
      </c>
      <c r="C22" s="65">
        <v>24124</v>
      </c>
      <c r="D22" s="65">
        <v>22191.32</v>
      </c>
      <c r="E22" s="65">
        <v>28105</v>
      </c>
      <c r="F22" s="65">
        <v>27700</v>
      </c>
      <c r="G22" s="65">
        <v>21018</v>
      </c>
      <c r="H22" s="65">
        <v>23391</v>
      </c>
      <c r="I22" s="65">
        <v>25259</v>
      </c>
      <c r="J22" s="65">
        <v>25551</v>
      </c>
      <c r="K22" s="65">
        <v>24361</v>
      </c>
      <c r="L22" s="66">
        <v>25384</v>
      </c>
      <c r="M22" s="65">
        <v>23548</v>
      </c>
      <c r="N22" s="65">
        <v>24592</v>
      </c>
      <c r="O22" s="67">
        <v>24270</v>
      </c>
      <c r="P22" s="19">
        <f t="shared" si="5"/>
        <v>24690.38</v>
      </c>
    </row>
    <row r="23" spans="1:16" ht="19.5" thickBot="1" x14ac:dyDescent="0.3">
      <c r="A23" s="78" t="str">
        <f>'Tabulka č. 1'!A23:P23</f>
        <v>2025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5"/>
    </row>
    <row r="24" spans="1:16" x14ac:dyDescent="0.25">
      <c r="A24" s="11" t="s">
        <v>24</v>
      </c>
      <c r="B24" s="55">
        <f>(12*B29/B28)+(12*B31/B30)</f>
        <v>44843.137640171102</v>
      </c>
      <c r="C24" s="55">
        <f t="shared" ref="C24:O24" si="8">(12*C29/C28)+(12*C31/C30)</f>
        <v>19523.58083506929</v>
      </c>
      <c r="D24" s="55">
        <f t="shared" si="8"/>
        <v>16957.330747104799</v>
      </c>
      <c r="E24" s="55">
        <f t="shared" si="8"/>
        <v>26122.791958871694</v>
      </c>
      <c r="F24" s="55">
        <f t="shared" si="8"/>
        <v>36371.446153846155</v>
      </c>
      <c r="G24" s="55">
        <f t="shared" si="8"/>
        <v>25583.605237015094</v>
      </c>
      <c r="H24" s="55">
        <f t="shared" si="8"/>
        <v>29791.419738795692</v>
      </c>
      <c r="I24" s="55">
        <f t="shared" si="8"/>
        <v>23293.638226995321</v>
      </c>
      <c r="J24" s="55">
        <f t="shared" si="8"/>
        <v>21993.705014635623</v>
      </c>
      <c r="K24" s="55">
        <f t="shared" si="8"/>
        <v>15809.708675607948</v>
      </c>
      <c r="L24" s="55">
        <f t="shared" si="8"/>
        <v>20750.76279706668</v>
      </c>
      <c r="M24" s="55">
        <f t="shared" si="8"/>
        <v>16710.53775122216</v>
      </c>
      <c r="N24" s="55">
        <f t="shared" si="8"/>
        <v>34230.00693641619</v>
      </c>
      <c r="O24" s="56">
        <f t="shared" si="8"/>
        <v>23077.035011514807</v>
      </c>
      <c r="P24" s="57">
        <f t="shared" ref="P24:P31" si="9">SUMIF(B24:O24,"&gt;0")/COUNTIF(B24:O24,"&gt;0")</f>
        <v>25361.336194595184</v>
      </c>
    </row>
    <row r="25" spans="1:16" x14ac:dyDescent="0.25">
      <c r="A25" s="13" t="s">
        <v>25</v>
      </c>
      <c r="B25" s="52">
        <f>12*B29/B28</f>
        <v>32989.794721407627</v>
      </c>
      <c r="C25" s="52">
        <f t="shared" ref="C25:O25" si="10">12*C29/C28</f>
        <v>12879.646408839781</v>
      </c>
      <c r="D25" s="52">
        <f t="shared" si="10"/>
        <v>10701.15395152469</v>
      </c>
      <c r="E25" s="52">
        <f t="shared" si="10"/>
        <v>20539.874411302982</v>
      </c>
      <c r="F25" s="52">
        <f t="shared" si="10"/>
        <v>27417.599999999999</v>
      </c>
      <c r="G25" s="52">
        <f t="shared" si="10"/>
        <v>19939.103958242715</v>
      </c>
      <c r="H25" s="52">
        <f t="shared" si="10"/>
        <v>22923.142136272032</v>
      </c>
      <c r="I25" s="52">
        <f t="shared" si="10"/>
        <v>13464.607961399275</v>
      </c>
      <c r="J25" s="52">
        <f t="shared" si="10"/>
        <v>13585.245484609513</v>
      </c>
      <c r="K25" s="52">
        <f t="shared" si="10"/>
        <v>8352.2742732755869</v>
      </c>
      <c r="L25" s="52">
        <f t="shared" si="10"/>
        <v>9805.8586598315633</v>
      </c>
      <c r="M25" s="52">
        <f t="shared" si="10"/>
        <v>9810.5377512221621</v>
      </c>
      <c r="N25" s="52">
        <f t="shared" si="10"/>
        <v>25274.400000000001</v>
      </c>
      <c r="O25" s="53">
        <f t="shared" si="10"/>
        <v>13675.620062268421</v>
      </c>
      <c r="P25" s="54">
        <f t="shared" si="9"/>
        <v>17239.918555728313</v>
      </c>
    </row>
    <row r="26" spans="1:16" x14ac:dyDescent="0.25">
      <c r="A26" s="13" t="s">
        <v>26</v>
      </c>
      <c r="B26" s="1">
        <f>12*B31/B30</f>
        <v>11853.342918763479</v>
      </c>
      <c r="C26" s="1">
        <f t="shared" ref="C26:O26" si="11">12*C31/C30</f>
        <v>6643.9344262295081</v>
      </c>
      <c r="D26" s="1">
        <f t="shared" si="11"/>
        <v>6256.1767955801106</v>
      </c>
      <c r="E26" s="1">
        <f t="shared" si="11"/>
        <v>5582.9175475687107</v>
      </c>
      <c r="F26" s="1">
        <f t="shared" si="11"/>
        <v>8953.8461538461543</v>
      </c>
      <c r="G26" s="1">
        <f t="shared" si="11"/>
        <v>5644.5012787723781</v>
      </c>
      <c r="H26" s="1">
        <f t="shared" si="11"/>
        <v>6868.2776025236599</v>
      </c>
      <c r="I26" s="1">
        <f t="shared" si="11"/>
        <v>9829.0302655960459</v>
      </c>
      <c r="J26" s="1">
        <f t="shared" si="11"/>
        <v>8408.4595300261099</v>
      </c>
      <c r="K26" s="1">
        <f t="shared" si="11"/>
        <v>7457.434402332362</v>
      </c>
      <c r="L26" s="1">
        <f t="shared" si="11"/>
        <v>10944.904137235117</v>
      </c>
      <c r="M26" s="1">
        <f t="shared" si="11"/>
        <v>6900</v>
      </c>
      <c r="N26" s="1">
        <f t="shared" si="11"/>
        <v>8955.6069364161849</v>
      </c>
      <c r="O26" s="63">
        <f t="shared" si="11"/>
        <v>9401.4149492463857</v>
      </c>
      <c r="P26" s="54">
        <f t="shared" si="9"/>
        <v>8121.417638866872</v>
      </c>
    </row>
    <row r="27" spans="1:16" x14ac:dyDescent="0.25">
      <c r="A27" s="13" t="s">
        <v>27</v>
      </c>
      <c r="B27" s="68">
        <v>190</v>
      </c>
      <c r="C27" s="68">
        <v>240</v>
      </c>
      <c r="D27" s="68">
        <v>190</v>
      </c>
      <c r="E27" s="68">
        <v>210</v>
      </c>
      <c r="F27" s="68">
        <v>190</v>
      </c>
      <c r="G27" s="68">
        <v>161</v>
      </c>
      <c r="H27" s="68">
        <v>285</v>
      </c>
      <c r="I27" s="68">
        <v>297</v>
      </c>
      <c r="J27" s="68">
        <v>285</v>
      </c>
      <c r="K27" s="68">
        <v>248</v>
      </c>
      <c r="L27" s="68">
        <v>341</v>
      </c>
      <c r="M27" s="68">
        <v>285</v>
      </c>
      <c r="N27" s="68">
        <v>265</v>
      </c>
      <c r="O27" s="69">
        <v>280</v>
      </c>
      <c r="P27" s="17">
        <f t="shared" si="9"/>
        <v>247.64285714285714</v>
      </c>
    </row>
    <row r="28" spans="1:16" x14ac:dyDescent="0.25">
      <c r="A28" s="15" t="s">
        <v>15</v>
      </c>
      <c r="B28" s="70">
        <v>17.05</v>
      </c>
      <c r="C28" s="70">
        <v>45.249999999999993</v>
      </c>
      <c r="D28" s="70">
        <v>44.854975657238356</v>
      </c>
      <c r="E28" s="70">
        <v>25.48</v>
      </c>
      <c r="F28" s="70">
        <v>18.75</v>
      </c>
      <c r="G28" s="71">
        <v>22.99</v>
      </c>
      <c r="H28" s="70">
        <v>22.803156604472786</v>
      </c>
      <c r="I28" s="71">
        <v>41.45</v>
      </c>
      <c r="J28" s="70">
        <v>39.31</v>
      </c>
      <c r="K28" s="71">
        <v>66.153000000000006</v>
      </c>
      <c r="L28" s="71">
        <v>54.62</v>
      </c>
      <c r="M28" s="70">
        <v>55.23</v>
      </c>
      <c r="N28" s="70">
        <v>20</v>
      </c>
      <c r="O28" s="72">
        <v>41.50451660806452</v>
      </c>
      <c r="P28" s="16">
        <f t="shared" si="9"/>
        <v>36.817546347841123</v>
      </c>
    </row>
    <row r="29" spans="1:16" x14ac:dyDescent="0.25">
      <c r="A29" s="13" t="s">
        <v>16</v>
      </c>
      <c r="B29" s="68">
        <v>46873</v>
      </c>
      <c r="C29" s="68">
        <v>48567</v>
      </c>
      <c r="D29" s="68">
        <v>40000</v>
      </c>
      <c r="E29" s="68">
        <v>43613</v>
      </c>
      <c r="F29" s="68">
        <v>42840</v>
      </c>
      <c r="G29" s="1">
        <v>38200</v>
      </c>
      <c r="H29" s="1">
        <v>43560</v>
      </c>
      <c r="I29" s="1">
        <v>46509</v>
      </c>
      <c r="J29" s="68">
        <v>44503</v>
      </c>
      <c r="K29" s="1">
        <v>46044</v>
      </c>
      <c r="L29" s="1">
        <v>44633</v>
      </c>
      <c r="M29" s="68">
        <v>45153</v>
      </c>
      <c r="N29" s="68">
        <v>42124</v>
      </c>
      <c r="O29" s="69">
        <v>47300</v>
      </c>
      <c r="P29" s="14">
        <f t="shared" si="9"/>
        <v>44279.928571428572</v>
      </c>
    </row>
    <row r="30" spans="1:16" x14ac:dyDescent="0.25">
      <c r="A30" s="15" t="s">
        <v>17</v>
      </c>
      <c r="B30" s="70">
        <v>27.82</v>
      </c>
      <c r="C30" s="70">
        <v>45.75</v>
      </c>
      <c r="D30" s="70">
        <v>45.25</v>
      </c>
      <c r="E30" s="70">
        <v>47.3</v>
      </c>
      <c r="F30" s="71">
        <v>39</v>
      </c>
      <c r="G30" s="71">
        <v>46.92</v>
      </c>
      <c r="H30" s="70">
        <v>42.910321489001689</v>
      </c>
      <c r="I30" s="71">
        <v>32.380000000000003</v>
      </c>
      <c r="J30" s="70">
        <v>38.299999999999997</v>
      </c>
      <c r="K30" s="71">
        <v>41.16</v>
      </c>
      <c r="L30" s="71">
        <v>29.73</v>
      </c>
      <c r="M30" s="70">
        <v>43</v>
      </c>
      <c r="N30" s="71">
        <v>34.6</v>
      </c>
      <c r="O30" s="72">
        <v>32.51</v>
      </c>
      <c r="P30" s="16">
        <f t="shared" ref="P30" si="12">IF(ISNUMBER(SUMIF(B30:O30,"&gt;0")/COUNTIF(B30:O30,"&gt;0")),SUMIF(B30:O30,"&gt;0")/COUNTIF(B30:O30,"&gt;0"),"")</f>
        <v>39.045022963500124</v>
      </c>
    </row>
    <row r="31" spans="1:16" ht="15.75" thickBot="1" x14ac:dyDescent="0.3">
      <c r="A31" s="18" t="s">
        <v>18</v>
      </c>
      <c r="B31" s="65">
        <v>27480</v>
      </c>
      <c r="C31" s="65">
        <v>25330</v>
      </c>
      <c r="D31" s="65">
        <v>23591</v>
      </c>
      <c r="E31" s="65">
        <v>22006</v>
      </c>
      <c r="F31" s="65">
        <v>29100</v>
      </c>
      <c r="G31" s="66">
        <v>22070</v>
      </c>
      <c r="H31" s="66">
        <v>24560</v>
      </c>
      <c r="I31" s="66">
        <v>26522</v>
      </c>
      <c r="J31" s="65">
        <v>26837</v>
      </c>
      <c r="K31" s="66">
        <v>25579</v>
      </c>
      <c r="L31" s="66">
        <v>27116</v>
      </c>
      <c r="M31" s="65">
        <v>24725</v>
      </c>
      <c r="N31" s="65">
        <v>25822</v>
      </c>
      <c r="O31" s="67">
        <v>25470</v>
      </c>
      <c r="P31" s="19">
        <f t="shared" si="9"/>
        <v>25443.428571428572</v>
      </c>
    </row>
    <row r="32" spans="1:16" ht="19.5" thickBot="1" x14ac:dyDescent="0.3">
      <c r="A32" s="78" t="str">
        <f>'Tabulka č. 1'!A32:P32</f>
        <v>Meziroční změny 2024 oproti 2023 - absolutně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5"/>
    </row>
    <row r="33" spans="1:16" x14ac:dyDescent="0.25">
      <c r="A33" s="11" t="s">
        <v>24</v>
      </c>
      <c r="B33" s="24">
        <f>ROUND(B15-B6,0)</f>
        <v>1205</v>
      </c>
      <c r="C33" s="24">
        <f t="shared" ref="C33:O36" si="13">ROUND(C15-C6,0)</f>
        <v>938</v>
      </c>
      <c r="D33" s="24">
        <f t="shared" si="13"/>
        <v>-566</v>
      </c>
      <c r="E33" s="24">
        <f t="shared" si="13"/>
        <v>-228</v>
      </c>
      <c r="F33" s="24">
        <f t="shared" si="13"/>
        <v>-8621</v>
      </c>
      <c r="G33" s="24">
        <f t="shared" si="13"/>
        <v>808</v>
      </c>
      <c r="H33" s="24">
        <f t="shared" si="13"/>
        <v>-1892</v>
      </c>
      <c r="I33" s="24">
        <f t="shared" si="13"/>
        <v>298</v>
      </c>
      <c r="J33" s="24">
        <f t="shared" si="13"/>
        <v>2321</v>
      </c>
      <c r="K33" s="24">
        <f t="shared" si="13"/>
        <v>586</v>
      </c>
      <c r="L33" s="24">
        <f t="shared" si="13"/>
        <v>1516</v>
      </c>
      <c r="M33" s="24">
        <f t="shared" si="13"/>
        <v>-239</v>
      </c>
      <c r="N33" s="24">
        <f t="shared" si="13"/>
        <v>4067</v>
      </c>
      <c r="O33" s="25">
        <f t="shared" si="13"/>
        <v>-1158</v>
      </c>
      <c r="P33" s="41">
        <f>AVERAGE(B33:O33)</f>
        <v>-68.928571428571431</v>
      </c>
    </row>
    <row r="34" spans="1:16" x14ac:dyDescent="0.25">
      <c r="A34" s="13" t="s">
        <v>25</v>
      </c>
      <c r="B34" s="26">
        <f>ROUND(B16-B7,0)</f>
        <v>592</v>
      </c>
      <c r="C34" s="26">
        <f t="shared" si="13"/>
        <v>242</v>
      </c>
      <c r="D34" s="26">
        <f t="shared" si="13"/>
        <v>-528</v>
      </c>
      <c r="E34" s="26">
        <f t="shared" si="13"/>
        <v>-105</v>
      </c>
      <c r="F34" s="26">
        <f t="shared" si="13"/>
        <v>-6128</v>
      </c>
      <c r="G34" s="26">
        <f t="shared" si="13"/>
        <v>363</v>
      </c>
      <c r="H34" s="26">
        <f t="shared" si="13"/>
        <v>-1294</v>
      </c>
      <c r="I34" s="26">
        <f t="shared" si="13"/>
        <v>493</v>
      </c>
      <c r="J34" s="26">
        <f t="shared" si="13"/>
        <v>3041</v>
      </c>
      <c r="K34" s="26">
        <f t="shared" si="13"/>
        <v>174</v>
      </c>
      <c r="L34" s="26">
        <f t="shared" si="13"/>
        <v>335</v>
      </c>
      <c r="M34" s="26">
        <f t="shared" si="13"/>
        <v>-282</v>
      </c>
      <c r="N34" s="26">
        <f t="shared" si="13"/>
        <v>3515</v>
      </c>
      <c r="O34" s="27">
        <f t="shared" si="13"/>
        <v>-1024</v>
      </c>
      <c r="P34" s="42">
        <f t="shared" ref="P34:P40" si="14">AVERAGE(B34:O34)</f>
        <v>-43.285714285714285</v>
      </c>
    </row>
    <row r="35" spans="1:16" x14ac:dyDescent="0.25">
      <c r="A35" s="13" t="s">
        <v>26</v>
      </c>
      <c r="B35" s="26">
        <f>ROUND(B17-B8,0)</f>
        <v>613</v>
      </c>
      <c r="C35" s="26">
        <f t="shared" si="13"/>
        <v>696</v>
      </c>
      <c r="D35" s="26">
        <f t="shared" si="13"/>
        <v>-38</v>
      </c>
      <c r="E35" s="26">
        <f t="shared" si="13"/>
        <v>-123</v>
      </c>
      <c r="F35" s="26">
        <f t="shared" si="13"/>
        <v>-2493</v>
      </c>
      <c r="G35" s="26">
        <f t="shared" si="13"/>
        <v>445</v>
      </c>
      <c r="H35" s="26">
        <f t="shared" si="13"/>
        <v>-599</v>
      </c>
      <c r="I35" s="26">
        <f t="shared" si="13"/>
        <v>-195</v>
      </c>
      <c r="J35" s="26">
        <f t="shared" si="13"/>
        <v>-720</v>
      </c>
      <c r="K35" s="26">
        <f t="shared" si="13"/>
        <v>412</v>
      </c>
      <c r="L35" s="26">
        <f t="shared" si="13"/>
        <v>1181</v>
      </c>
      <c r="M35" s="26">
        <f t="shared" si="13"/>
        <v>43</v>
      </c>
      <c r="N35" s="26">
        <f t="shared" si="13"/>
        <v>552</v>
      </c>
      <c r="O35" s="27">
        <f t="shared" si="13"/>
        <v>-135</v>
      </c>
      <c r="P35" s="42">
        <f t="shared" si="14"/>
        <v>-25.785714285714285</v>
      </c>
    </row>
    <row r="36" spans="1:16" x14ac:dyDescent="0.25">
      <c r="A36" s="13" t="s">
        <v>27</v>
      </c>
      <c r="B36" s="28">
        <f>ROUND(B18-B9,0)</f>
        <v>-34</v>
      </c>
      <c r="C36" s="28">
        <f t="shared" si="13"/>
        <v>60</v>
      </c>
      <c r="D36" s="28">
        <f t="shared" si="13"/>
        <v>-34</v>
      </c>
      <c r="E36" s="28">
        <f t="shared" si="13"/>
        <v>-2</v>
      </c>
      <c r="F36" s="28">
        <f t="shared" si="13"/>
        <v>-20</v>
      </c>
      <c r="G36" s="28">
        <f t="shared" si="13"/>
        <v>-70</v>
      </c>
      <c r="H36" s="28">
        <f t="shared" si="13"/>
        <v>-65</v>
      </c>
      <c r="I36" s="28">
        <f t="shared" si="13"/>
        <v>0</v>
      </c>
      <c r="J36" s="28">
        <f t="shared" si="13"/>
        <v>-34</v>
      </c>
      <c r="K36" s="28">
        <f t="shared" si="13"/>
        <v>-11</v>
      </c>
      <c r="L36" s="28">
        <f t="shared" si="13"/>
        <v>0</v>
      </c>
      <c r="M36" s="28">
        <f t="shared" si="13"/>
        <v>-33</v>
      </c>
      <c r="N36" s="28">
        <f t="shared" si="13"/>
        <v>-10</v>
      </c>
      <c r="O36" s="29">
        <f t="shared" si="13"/>
        <v>-90</v>
      </c>
      <c r="P36" s="43">
        <f t="shared" si="14"/>
        <v>-24.5</v>
      </c>
    </row>
    <row r="37" spans="1:16" x14ac:dyDescent="0.25">
      <c r="A37" s="15" t="s">
        <v>15</v>
      </c>
      <c r="B37" s="31">
        <f>ROUND(B19-B10,2)</f>
        <v>0</v>
      </c>
      <c r="C37" s="31">
        <f t="shared" ref="C37:O37" si="15">ROUND(C19-C10,2)</f>
        <v>0</v>
      </c>
      <c r="D37" s="31">
        <f t="shared" si="15"/>
        <v>0</v>
      </c>
      <c r="E37" s="31">
        <f t="shared" si="15"/>
        <v>0</v>
      </c>
      <c r="F37" s="31">
        <f t="shared" si="15"/>
        <v>3.75</v>
      </c>
      <c r="G37" s="31">
        <f t="shared" si="15"/>
        <v>0</v>
      </c>
      <c r="H37" s="31">
        <f t="shared" si="15"/>
        <v>1.68</v>
      </c>
      <c r="I37" s="31">
        <f t="shared" si="15"/>
        <v>0</v>
      </c>
      <c r="J37" s="31">
        <f t="shared" si="15"/>
        <v>-11.13</v>
      </c>
      <c r="K37" s="31">
        <f t="shared" si="15"/>
        <v>0</v>
      </c>
      <c r="L37" s="31">
        <f t="shared" si="15"/>
        <v>0</v>
      </c>
      <c r="M37" s="31">
        <f t="shared" si="15"/>
        <v>3.68</v>
      </c>
      <c r="N37" s="31">
        <f t="shared" si="15"/>
        <v>-2.75</v>
      </c>
      <c r="O37" s="32">
        <f t="shared" si="15"/>
        <v>3.77</v>
      </c>
      <c r="P37" s="30">
        <f t="shared" si="14"/>
        <v>-7.1428571428571522E-2</v>
      </c>
    </row>
    <row r="38" spans="1:16" x14ac:dyDescent="0.25">
      <c r="A38" s="13" t="s">
        <v>16</v>
      </c>
      <c r="B38" s="28">
        <f t="shared" ref="B38:O38" si="16">ROUND(B20-B11,0)</f>
        <v>841</v>
      </c>
      <c r="C38" s="28">
        <f t="shared" si="16"/>
        <v>914</v>
      </c>
      <c r="D38" s="28">
        <f t="shared" si="16"/>
        <v>-1974</v>
      </c>
      <c r="E38" s="28">
        <f t="shared" si="16"/>
        <v>-222</v>
      </c>
      <c r="F38" s="28">
        <f t="shared" si="16"/>
        <v>500</v>
      </c>
      <c r="G38" s="28">
        <f t="shared" si="16"/>
        <v>696</v>
      </c>
      <c r="H38" s="28">
        <f t="shared" si="16"/>
        <v>781</v>
      </c>
      <c r="I38" s="28">
        <f t="shared" si="16"/>
        <v>1704</v>
      </c>
      <c r="J38" s="28">
        <f t="shared" si="16"/>
        <v>842</v>
      </c>
      <c r="K38" s="28">
        <f t="shared" si="16"/>
        <v>958</v>
      </c>
      <c r="L38" s="28">
        <f t="shared" si="16"/>
        <v>1527</v>
      </c>
      <c r="M38" s="28">
        <f t="shared" si="16"/>
        <v>1654</v>
      </c>
      <c r="N38" s="28">
        <f t="shared" si="16"/>
        <v>1154</v>
      </c>
      <c r="O38" s="29">
        <f t="shared" si="16"/>
        <v>800</v>
      </c>
      <c r="P38" s="44">
        <f t="shared" si="14"/>
        <v>726.78571428571433</v>
      </c>
    </row>
    <row r="39" spans="1:16" x14ac:dyDescent="0.25">
      <c r="A39" s="15" t="s">
        <v>17</v>
      </c>
      <c r="B39" s="31">
        <f t="shared" ref="B39:O39" si="17">ROUND(B21-B12,2)</f>
        <v>0</v>
      </c>
      <c r="C39" s="31">
        <f t="shared" si="17"/>
        <v>0</v>
      </c>
      <c r="D39" s="31">
        <f t="shared" si="17"/>
        <v>0</v>
      </c>
      <c r="E39" s="31">
        <f t="shared" si="17"/>
        <v>3</v>
      </c>
      <c r="F39" s="31">
        <f t="shared" si="17"/>
        <v>5.5</v>
      </c>
      <c r="G39" s="31">
        <f t="shared" si="17"/>
        <v>0</v>
      </c>
      <c r="H39" s="31">
        <f t="shared" si="17"/>
        <v>5.77</v>
      </c>
      <c r="I39" s="31">
        <f t="shared" si="17"/>
        <v>3.01</v>
      </c>
      <c r="J39" s="31">
        <f t="shared" si="17"/>
        <v>5.0999999999999996</v>
      </c>
      <c r="K39" s="31">
        <f t="shared" si="17"/>
        <v>0</v>
      </c>
      <c r="L39" s="31">
        <f t="shared" si="17"/>
        <v>0</v>
      </c>
      <c r="M39" s="31">
        <f t="shared" si="17"/>
        <v>3</v>
      </c>
      <c r="N39" s="31">
        <f t="shared" si="17"/>
        <v>0</v>
      </c>
      <c r="O39" s="32">
        <f t="shared" si="17"/>
        <v>2.95</v>
      </c>
      <c r="P39" s="30">
        <f t="shared" si="14"/>
        <v>2.0235714285714286</v>
      </c>
    </row>
    <row r="40" spans="1:16" ht="15.75" thickBot="1" x14ac:dyDescent="0.3">
      <c r="A40" s="18" t="s">
        <v>18</v>
      </c>
      <c r="B40" s="48">
        <f t="shared" ref="B40:O40" si="18">ROUND(B22-B13,0)</f>
        <v>1421</v>
      </c>
      <c r="C40" s="48">
        <f t="shared" si="18"/>
        <v>1768</v>
      </c>
      <c r="D40" s="48">
        <f t="shared" si="18"/>
        <v>-143</v>
      </c>
      <c r="E40" s="48">
        <f t="shared" si="18"/>
        <v>1550</v>
      </c>
      <c r="F40" s="48">
        <f t="shared" si="18"/>
        <v>1600</v>
      </c>
      <c r="G40" s="48">
        <f t="shared" si="18"/>
        <v>1160</v>
      </c>
      <c r="H40" s="48">
        <f t="shared" si="18"/>
        <v>1291</v>
      </c>
      <c r="I40" s="48">
        <f t="shared" si="18"/>
        <v>1871</v>
      </c>
      <c r="J40" s="48">
        <f t="shared" si="18"/>
        <v>1411</v>
      </c>
      <c r="K40" s="48">
        <f t="shared" si="18"/>
        <v>1414</v>
      </c>
      <c r="L40" s="48">
        <f t="shared" si="18"/>
        <v>2925</v>
      </c>
      <c r="M40" s="48">
        <f t="shared" si="18"/>
        <v>1785</v>
      </c>
      <c r="N40" s="48">
        <f t="shared" si="18"/>
        <v>1592</v>
      </c>
      <c r="O40" s="49">
        <f t="shared" si="18"/>
        <v>1870</v>
      </c>
      <c r="P40" s="45">
        <f t="shared" si="14"/>
        <v>1536.7857142857142</v>
      </c>
    </row>
    <row r="41" spans="1:16" ht="19.5" thickBot="1" x14ac:dyDescent="0.3">
      <c r="A41" s="78" t="str">
        <f>'Tabulka č. 1'!A41:P41</f>
        <v>Meziroční změny 2025 oproti 2024 - absolutně</v>
      </c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5"/>
    </row>
    <row r="42" spans="1:16" x14ac:dyDescent="0.25">
      <c r="A42" s="11" t="s">
        <v>24</v>
      </c>
      <c r="B42" s="24">
        <f>ROUND(B24-B15,0)</f>
        <v>2136</v>
      </c>
      <c r="C42" s="24">
        <f t="shared" ref="C42:O45" si="19">ROUND(C24-C15,0)</f>
        <v>-2013</v>
      </c>
      <c r="D42" s="24">
        <f t="shared" si="19"/>
        <v>739</v>
      </c>
      <c r="E42" s="24">
        <f t="shared" si="19"/>
        <v>-1351</v>
      </c>
      <c r="F42" s="24">
        <f t="shared" si="19"/>
        <v>-2525</v>
      </c>
      <c r="G42" s="24">
        <f t="shared" si="19"/>
        <v>-1744</v>
      </c>
      <c r="H42" s="24">
        <f t="shared" si="19"/>
        <v>1421</v>
      </c>
      <c r="I42" s="24">
        <f t="shared" si="19"/>
        <v>1109</v>
      </c>
      <c r="J42" s="24">
        <f t="shared" si="19"/>
        <v>1115</v>
      </c>
      <c r="K42" s="24">
        <f t="shared" si="19"/>
        <v>753</v>
      </c>
      <c r="L42" s="24">
        <f t="shared" si="19"/>
        <v>1252</v>
      </c>
      <c r="M42" s="24">
        <f t="shared" si="19"/>
        <v>796</v>
      </c>
      <c r="N42" s="24">
        <f t="shared" si="19"/>
        <v>1630</v>
      </c>
      <c r="O42" s="25">
        <f t="shared" si="19"/>
        <v>1339</v>
      </c>
      <c r="P42" s="41">
        <f>AVERAGE(B42:O42)</f>
        <v>332.64285714285717</v>
      </c>
    </row>
    <row r="43" spans="1:16" x14ac:dyDescent="0.25">
      <c r="A43" s="13" t="s">
        <v>25</v>
      </c>
      <c r="B43" s="26">
        <f>ROUND(B25-B16,0)</f>
        <v>1571</v>
      </c>
      <c r="C43" s="26">
        <f t="shared" si="19"/>
        <v>834</v>
      </c>
      <c r="D43" s="26">
        <f t="shared" si="19"/>
        <v>368</v>
      </c>
      <c r="E43" s="26">
        <f t="shared" si="19"/>
        <v>909</v>
      </c>
      <c r="F43" s="26">
        <f t="shared" si="19"/>
        <v>1306</v>
      </c>
      <c r="G43" s="26">
        <f t="shared" si="19"/>
        <v>675</v>
      </c>
      <c r="H43" s="26">
        <f t="shared" si="19"/>
        <v>1094</v>
      </c>
      <c r="I43" s="26">
        <f t="shared" si="19"/>
        <v>641</v>
      </c>
      <c r="J43" s="26">
        <f t="shared" si="19"/>
        <v>712</v>
      </c>
      <c r="K43" s="26">
        <f t="shared" si="19"/>
        <v>398</v>
      </c>
      <c r="L43" s="26">
        <f t="shared" si="19"/>
        <v>553</v>
      </c>
      <c r="M43" s="26">
        <f t="shared" si="19"/>
        <v>467</v>
      </c>
      <c r="N43" s="26">
        <f t="shared" si="19"/>
        <v>1204</v>
      </c>
      <c r="O43" s="27">
        <f t="shared" si="19"/>
        <v>896</v>
      </c>
      <c r="P43" s="42">
        <f t="shared" ref="P43:P49" si="20">AVERAGE(B43:O43)</f>
        <v>830.57142857142856</v>
      </c>
    </row>
    <row r="44" spans="1:16" x14ac:dyDescent="0.25">
      <c r="A44" s="13" t="s">
        <v>26</v>
      </c>
      <c r="B44" s="26">
        <f>ROUND(B26-B17,0)</f>
        <v>565</v>
      </c>
      <c r="C44" s="26">
        <f t="shared" si="19"/>
        <v>-2847</v>
      </c>
      <c r="D44" s="26">
        <f t="shared" si="19"/>
        <v>371</v>
      </c>
      <c r="E44" s="26">
        <f t="shared" si="19"/>
        <v>-2260</v>
      </c>
      <c r="F44" s="26">
        <f t="shared" si="19"/>
        <v>-3831</v>
      </c>
      <c r="G44" s="26">
        <f t="shared" si="19"/>
        <v>-2419</v>
      </c>
      <c r="H44" s="26">
        <f t="shared" si="19"/>
        <v>327</v>
      </c>
      <c r="I44" s="26">
        <f t="shared" si="19"/>
        <v>468</v>
      </c>
      <c r="J44" s="26">
        <f t="shared" si="19"/>
        <v>403</v>
      </c>
      <c r="K44" s="26">
        <f t="shared" si="19"/>
        <v>355</v>
      </c>
      <c r="L44" s="26">
        <f t="shared" si="19"/>
        <v>699</v>
      </c>
      <c r="M44" s="26">
        <f t="shared" si="19"/>
        <v>328</v>
      </c>
      <c r="N44" s="26">
        <f t="shared" si="19"/>
        <v>427</v>
      </c>
      <c r="O44" s="27">
        <f t="shared" si="19"/>
        <v>443</v>
      </c>
      <c r="P44" s="42">
        <f t="shared" si="20"/>
        <v>-497.92857142857144</v>
      </c>
    </row>
    <row r="45" spans="1:16" x14ac:dyDescent="0.25">
      <c r="A45" s="13" t="s">
        <v>27</v>
      </c>
      <c r="B45" s="28">
        <f>ROUND(B27-B18,0)</f>
        <v>-95</v>
      </c>
      <c r="C45" s="28">
        <f t="shared" si="19"/>
        <v>-120</v>
      </c>
      <c r="D45" s="28">
        <f t="shared" si="19"/>
        <v>-95</v>
      </c>
      <c r="E45" s="28">
        <f t="shared" si="19"/>
        <v>-107</v>
      </c>
      <c r="F45" s="28">
        <f t="shared" si="19"/>
        <v>-90</v>
      </c>
      <c r="G45" s="28">
        <f t="shared" si="19"/>
        <v>-69</v>
      </c>
      <c r="H45" s="28">
        <f t="shared" si="19"/>
        <v>0</v>
      </c>
      <c r="I45" s="28">
        <f t="shared" si="19"/>
        <v>-3</v>
      </c>
      <c r="J45" s="28">
        <f t="shared" si="19"/>
        <v>0</v>
      </c>
      <c r="K45" s="28">
        <f t="shared" si="19"/>
        <v>0</v>
      </c>
      <c r="L45" s="28">
        <f t="shared" si="19"/>
        <v>0</v>
      </c>
      <c r="M45" s="28">
        <f t="shared" si="19"/>
        <v>0</v>
      </c>
      <c r="N45" s="28">
        <f t="shared" si="19"/>
        <v>0</v>
      </c>
      <c r="O45" s="29">
        <f t="shared" si="19"/>
        <v>0</v>
      </c>
      <c r="P45" s="43">
        <f t="shared" si="20"/>
        <v>-41.357142857142854</v>
      </c>
    </row>
    <row r="46" spans="1:16" x14ac:dyDescent="0.25">
      <c r="A46" s="15" t="s">
        <v>15</v>
      </c>
      <c r="B46" s="31">
        <f>ROUND(B28-B19,2)</f>
        <v>0</v>
      </c>
      <c r="C46" s="31">
        <f t="shared" ref="C46:O46" si="21">ROUND(C28-C19,2)</f>
        <v>0</v>
      </c>
      <c r="D46" s="31">
        <f t="shared" si="21"/>
        <v>0</v>
      </c>
      <c r="E46" s="31">
        <f t="shared" si="21"/>
        <v>0</v>
      </c>
      <c r="F46" s="31">
        <f t="shared" si="21"/>
        <v>0</v>
      </c>
      <c r="G46" s="31">
        <f t="shared" si="21"/>
        <v>0</v>
      </c>
      <c r="H46" s="31">
        <f t="shared" si="21"/>
        <v>0</v>
      </c>
      <c r="I46" s="31">
        <f t="shared" si="21"/>
        <v>0</v>
      </c>
      <c r="J46" s="31">
        <f t="shared" si="21"/>
        <v>0</v>
      </c>
      <c r="K46" s="31">
        <f t="shared" si="21"/>
        <v>0</v>
      </c>
      <c r="L46" s="31">
        <f t="shared" si="21"/>
        <v>0</v>
      </c>
      <c r="M46" s="31">
        <f t="shared" si="21"/>
        <v>0</v>
      </c>
      <c r="N46" s="31">
        <f t="shared" si="21"/>
        <v>0</v>
      </c>
      <c r="O46" s="32">
        <f t="shared" si="21"/>
        <v>0</v>
      </c>
      <c r="P46" s="30">
        <f t="shared" si="20"/>
        <v>0</v>
      </c>
    </row>
    <row r="47" spans="1:16" x14ac:dyDescent="0.25">
      <c r="A47" s="13" t="s">
        <v>16</v>
      </c>
      <c r="B47" s="28">
        <f t="shared" ref="B47:O47" si="22">ROUND(B29-B20,0)</f>
        <v>2232</v>
      </c>
      <c r="C47" s="28">
        <f t="shared" si="22"/>
        <v>3146</v>
      </c>
      <c r="D47" s="28">
        <f t="shared" si="22"/>
        <v>1374</v>
      </c>
      <c r="E47" s="28">
        <f t="shared" si="22"/>
        <v>1930</v>
      </c>
      <c r="F47" s="28">
        <f t="shared" si="22"/>
        <v>2040</v>
      </c>
      <c r="G47" s="28">
        <f t="shared" si="22"/>
        <v>1293</v>
      </c>
      <c r="H47" s="28">
        <f t="shared" si="22"/>
        <v>2079</v>
      </c>
      <c r="I47" s="28">
        <f t="shared" si="22"/>
        <v>2215</v>
      </c>
      <c r="J47" s="28">
        <f t="shared" si="22"/>
        <v>2333</v>
      </c>
      <c r="K47" s="28">
        <f t="shared" si="22"/>
        <v>2193</v>
      </c>
      <c r="L47" s="28">
        <f t="shared" si="22"/>
        <v>2515</v>
      </c>
      <c r="M47" s="28">
        <f t="shared" si="22"/>
        <v>2150</v>
      </c>
      <c r="N47" s="28">
        <f t="shared" si="22"/>
        <v>2006</v>
      </c>
      <c r="O47" s="29">
        <f t="shared" si="22"/>
        <v>3100</v>
      </c>
      <c r="P47" s="44">
        <f t="shared" si="20"/>
        <v>2186.1428571428573</v>
      </c>
    </row>
    <row r="48" spans="1:16" x14ac:dyDescent="0.25">
      <c r="A48" s="15" t="s">
        <v>17</v>
      </c>
      <c r="B48" s="31">
        <f t="shared" ref="B48:O48" si="23">ROUND(B30-B21,2)</f>
        <v>0</v>
      </c>
      <c r="C48" s="31">
        <f t="shared" si="23"/>
        <v>15.25</v>
      </c>
      <c r="D48" s="31">
        <f t="shared" si="23"/>
        <v>0</v>
      </c>
      <c r="E48" s="31">
        <f t="shared" si="23"/>
        <v>4.3</v>
      </c>
      <c r="F48" s="31">
        <f t="shared" si="23"/>
        <v>13</v>
      </c>
      <c r="G48" s="31">
        <f t="shared" si="23"/>
        <v>15.64</v>
      </c>
      <c r="H48" s="31">
        <f t="shared" si="23"/>
        <v>0</v>
      </c>
      <c r="I48" s="31">
        <f t="shared" si="23"/>
        <v>0</v>
      </c>
      <c r="J48" s="31">
        <f t="shared" si="23"/>
        <v>0</v>
      </c>
      <c r="K48" s="31">
        <f t="shared" si="23"/>
        <v>0</v>
      </c>
      <c r="L48" s="31">
        <f t="shared" si="23"/>
        <v>0</v>
      </c>
      <c r="M48" s="31">
        <f t="shared" si="23"/>
        <v>0</v>
      </c>
      <c r="N48" s="31">
        <f t="shared" si="23"/>
        <v>0</v>
      </c>
      <c r="O48" s="32">
        <f t="shared" si="23"/>
        <v>0</v>
      </c>
      <c r="P48" s="30">
        <f t="shared" si="20"/>
        <v>3.4421428571428572</v>
      </c>
    </row>
    <row r="49" spans="1:16" ht="15.75" thickBot="1" x14ac:dyDescent="0.3">
      <c r="A49" s="18" t="s">
        <v>18</v>
      </c>
      <c r="B49" s="48">
        <f t="shared" ref="B49:O49" si="24">ROUND(B31-B22,0)</f>
        <v>1309</v>
      </c>
      <c r="C49" s="48">
        <f t="shared" si="24"/>
        <v>1206</v>
      </c>
      <c r="D49" s="48">
        <f t="shared" si="24"/>
        <v>1400</v>
      </c>
      <c r="E49" s="48">
        <f t="shared" si="24"/>
        <v>-6099</v>
      </c>
      <c r="F49" s="48">
        <f t="shared" si="24"/>
        <v>1400</v>
      </c>
      <c r="G49" s="48">
        <f t="shared" si="24"/>
        <v>1052</v>
      </c>
      <c r="H49" s="48">
        <f t="shared" si="24"/>
        <v>1169</v>
      </c>
      <c r="I49" s="48">
        <f t="shared" si="24"/>
        <v>1263</v>
      </c>
      <c r="J49" s="48">
        <f t="shared" si="24"/>
        <v>1286</v>
      </c>
      <c r="K49" s="48">
        <f t="shared" si="24"/>
        <v>1218</v>
      </c>
      <c r="L49" s="48">
        <f t="shared" si="24"/>
        <v>1732</v>
      </c>
      <c r="M49" s="48">
        <f t="shared" si="24"/>
        <v>1177</v>
      </c>
      <c r="N49" s="48">
        <f t="shared" si="24"/>
        <v>1230</v>
      </c>
      <c r="O49" s="49">
        <f t="shared" si="24"/>
        <v>1200</v>
      </c>
      <c r="P49" s="45">
        <f t="shared" si="20"/>
        <v>753.07142857142856</v>
      </c>
    </row>
    <row r="50" spans="1:16" ht="19.5" thickBot="1" x14ac:dyDescent="0.3">
      <c r="A50" s="78" t="str">
        <f>'Tabulka č. 1'!A50:P50</f>
        <v>Meziroční změny 2024 oproti 2023 - v %</v>
      </c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5"/>
    </row>
    <row r="51" spans="1:16" x14ac:dyDescent="0.25">
      <c r="A51" s="11" t="s">
        <v>24</v>
      </c>
      <c r="B51" s="37">
        <f>ROUND(100*(B15-B6)/B6,2)</f>
        <v>2.9</v>
      </c>
      <c r="C51" s="37">
        <f t="shared" ref="C51:O51" si="25">ROUND(100*(C15-C6)/C6,2)</f>
        <v>4.55</v>
      </c>
      <c r="D51" s="37">
        <f t="shared" si="25"/>
        <v>-3.37</v>
      </c>
      <c r="E51" s="37">
        <f t="shared" si="25"/>
        <v>-0.82</v>
      </c>
      <c r="F51" s="37">
        <f t="shared" si="25"/>
        <v>-18.14</v>
      </c>
      <c r="G51" s="37">
        <f t="shared" si="25"/>
        <v>3.05</v>
      </c>
      <c r="H51" s="37">
        <f t="shared" si="25"/>
        <v>-6.25</v>
      </c>
      <c r="I51" s="37">
        <f t="shared" si="25"/>
        <v>1.36</v>
      </c>
      <c r="J51" s="37">
        <f t="shared" si="25"/>
        <v>12.51</v>
      </c>
      <c r="K51" s="37">
        <f t="shared" si="25"/>
        <v>4.05</v>
      </c>
      <c r="L51" s="37">
        <f t="shared" si="25"/>
        <v>8.43</v>
      </c>
      <c r="M51" s="37">
        <f t="shared" si="25"/>
        <v>-1.48</v>
      </c>
      <c r="N51" s="37">
        <f t="shared" si="25"/>
        <v>14.25</v>
      </c>
      <c r="O51" s="38">
        <f t="shared" si="25"/>
        <v>-5.0599999999999996</v>
      </c>
      <c r="P51" s="33">
        <f t="shared" ref="P51:P58" si="26">AVERAGE(B51:O51)</f>
        <v>1.1414285714285712</v>
      </c>
    </row>
    <row r="52" spans="1:16" x14ac:dyDescent="0.25">
      <c r="A52" s="13" t="s">
        <v>25</v>
      </c>
      <c r="B52" s="31">
        <f t="shared" ref="B52:O58" si="27">ROUND(100*(B16-B7)/B7,2)</f>
        <v>1.92</v>
      </c>
      <c r="C52" s="31">
        <f t="shared" si="27"/>
        <v>2.0499999999999998</v>
      </c>
      <c r="D52" s="31">
        <f t="shared" si="27"/>
        <v>-4.8600000000000003</v>
      </c>
      <c r="E52" s="31">
        <f t="shared" si="27"/>
        <v>-0.53</v>
      </c>
      <c r="F52" s="31">
        <f t="shared" si="27"/>
        <v>-19.010000000000002</v>
      </c>
      <c r="G52" s="31">
        <f t="shared" si="27"/>
        <v>1.92</v>
      </c>
      <c r="H52" s="31">
        <f t="shared" si="27"/>
        <v>-5.59</v>
      </c>
      <c r="I52" s="31">
        <f t="shared" si="27"/>
        <v>4</v>
      </c>
      <c r="J52" s="31">
        <f t="shared" si="27"/>
        <v>30.93</v>
      </c>
      <c r="K52" s="31">
        <f t="shared" si="27"/>
        <v>2.23</v>
      </c>
      <c r="L52" s="31">
        <f t="shared" si="27"/>
        <v>3.76</v>
      </c>
      <c r="M52" s="31">
        <f t="shared" si="27"/>
        <v>-2.93</v>
      </c>
      <c r="N52" s="31">
        <f t="shared" si="27"/>
        <v>17.100000000000001</v>
      </c>
      <c r="O52" s="32">
        <f t="shared" si="27"/>
        <v>-7.42</v>
      </c>
      <c r="P52" s="34">
        <f t="shared" si="26"/>
        <v>1.6835714285714281</v>
      </c>
    </row>
    <row r="53" spans="1:16" x14ac:dyDescent="0.25">
      <c r="A53" s="13" t="s">
        <v>26</v>
      </c>
      <c r="B53" s="31">
        <f t="shared" si="27"/>
        <v>5.74</v>
      </c>
      <c r="C53" s="31">
        <f t="shared" si="27"/>
        <v>7.91</v>
      </c>
      <c r="D53" s="31">
        <f t="shared" si="27"/>
        <v>-0.64</v>
      </c>
      <c r="E53" s="31">
        <f t="shared" si="27"/>
        <v>-1.55</v>
      </c>
      <c r="F53" s="31">
        <f t="shared" si="27"/>
        <v>-16.32</v>
      </c>
      <c r="G53" s="31">
        <f t="shared" si="27"/>
        <v>5.84</v>
      </c>
      <c r="H53" s="31">
        <f t="shared" si="27"/>
        <v>-8.39</v>
      </c>
      <c r="I53" s="31">
        <f t="shared" si="27"/>
        <v>-2.04</v>
      </c>
      <c r="J53" s="31">
        <f t="shared" si="27"/>
        <v>-8.25</v>
      </c>
      <c r="K53" s="31">
        <f t="shared" si="27"/>
        <v>6.16</v>
      </c>
      <c r="L53" s="31">
        <f t="shared" si="27"/>
        <v>13.02</v>
      </c>
      <c r="M53" s="31">
        <f t="shared" si="27"/>
        <v>0.65</v>
      </c>
      <c r="N53" s="31">
        <f t="shared" si="27"/>
        <v>6.92</v>
      </c>
      <c r="O53" s="32">
        <f t="shared" si="27"/>
        <v>-1.48</v>
      </c>
      <c r="P53" s="34">
        <f t="shared" si="26"/>
        <v>0.54071428571428548</v>
      </c>
    </row>
    <row r="54" spans="1:16" x14ac:dyDescent="0.25">
      <c r="A54" s="13" t="s">
        <v>27</v>
      </c>
      <c r="B54" s="31">
        <f t="shared" si="27"/>
        <v>-10.66</v>
      </c>
      <c r="C54" s="31">
        <f t="shared" si="27"/>
        <v>20</v>
      </c>
      <c r="D54" s="31">
        <f t="shared" si="27"/>
        <v>-10.66</v>
      </c>
      <c r="E54" s="31">
        <f t="shared" si="27"/>
        <v>-0.63</v>
      </c>
      <c r="F54" s="31">
        <f t="shared" si="27"/>
        <v>-6.67</v>
      </c>
      <c r="G54" s="31">
        <f t="shared" si="27"/>
        <v>-23.33</v>
      </c>
      <c r="H54" s="31">
        <f t="shared" si="27"/>
        <v>-18.57</v>
      </c>
      <c r="I54" s="31">
        <f t="shared" si="27"/>
        <v>0</v>
      </c>
      <c r="J54" s="31">
        <f t="shared" si="27"/>
        <v>-10.66</v>
      </c>
      <c r="K54" s="31">
        <f t="shared" si="27"/>
        <v>-4.25</v>
      </c>
      <c r="L54" s="31">
        <f t="shared" si="27"/>
        <v>0</v>
      </c>
      <c r="M54" s="31">
        <f t="shared" si="27"/>
        <v>-10.38</v>
      </c>
      <c r="N54" s="31">
        <f t="shared" si="27"/>
        <v>-3.64</v>
      </c>
      <c r="O54" s="32">
        <f t="shared" si="27"/>
        <v>-24.32</v>
      </c>
      <c r="P54" s="35">
        <f t="shared" si="26"/>
        <v>-7.4121428571428556</v>
      </c>
    </row>
    <row r="55" spans="1:16" x14ac:dyDescent="0.25">
      <c r="A55" s="15" t="s">
        <v>15</v>
      </c>
      <c r="B55" s="31">
        <f t="shared" si="27"/>
        <v>0</v>
      </c>
      <c r="C55" s="31">
        <f t="shared" si="27"/>
        <v>0</v>
      </c>
      <c r="D55" s="31">
        <f t="shared" si="27"/>
        <v>0</v>
      </c>
      <c r="E55" s="31">
        <f t="shared" si="27"/>
        <v>0</v>
      </c>
      <c r="F55" s="31">
        <f t="shared" si="27"/>
        <v>25</v>
      </c>
      <c r="G55" s="31">
        <f t="shared" si="27"/>
        <v>0</v>
      </c>
      <c r="H55" s="31">
        <f t="shared" si="27"/>
        <v>7.96</v>
      </c>
      <c r="I55" s="31">
        <f t="shared" si="27"/>
        <v>0</v>
      </c>
      <c r="J55" s="31">
        <f t="shared" si="27"/>
        <v>-22.07</v>
      </c>
      <c r="K55" s="31">
        <f t="shared" si="27"/>
        <v>0</v>
      </c>
      <c r="L55" s="31">
        <f t="shared" si="27"/>
        <v>0</v>
      </c>
      <c r="M55" s="31">
        <f t="shared" si="27"/>
        <v>7.14</v>
      </c>
      <c r="N55" s="31">
        <f t="shared" si="27"/>
        <v>-12.07</v>
      </c>
      <c r="O55" s="32">
        <f t="shared" si="27"/>
        <v>10</v>
      </c>
      <c r="P55" s="30">
        <f t="shared" si="26"/>
        <v>1.1400000000000001</v>
      </c>
    </row>
    <row r="56" spans="1:16" x14ac:dyDescent="0.25">
      <c r="A56" s="13" t="s">
        <v>16</v>
      </c>
      <c r="B56" s="31">
        <f t="shared" si="27"/>
        <v>1.92</v>
      </c>
      <c r="C56" s="31">
        <f t="shared" si="27"/>
        <v>2.0499999999999998</v>
      </c>
      <c r="D56" s="31">
        <f t="shared" si="27"/>
        <v>-4.8600000000000003</v>
      </c>
      <c r="E56" s="31">
        <f t="shared" si="27"/>
        <v>-0.53</v>
      </c>
      <c r="F56" s="31">
        <f t="shared" si="27"/>
        <v>1.24</v>
      </c>
      <c r="G56" s="31">
        <f t="shared" si="27"/>
        <v>1.92</v>
      </c>
      <c r="H56" s="31">
        <f t="shared" si="27"/>
        <v>1.92</v>
      </c>
      <c r="I56" s="31">
        <f t="shared" si="27"/>
        <v>4</v>
      </c>
      <c r="J56" s="31">
        <f t="shared" si="27"/>
        <v>2.04</v>
      </c>
      <c r="K56" s="31">
        <f t="shared" si="27"/>
        <v>2.23</v>
      </c>
      <c r="L56" s="31">
        <f t="shared" si="27"/>
        <v>3.76</v>
      </c>
      <c r="M56" s="31">
        <f t="shared" si="27"/>
        <v>4</v>
      </c>
      <c r="N56" s="31">
        <f t="shared" si="27"/>
        <v>2.96</v>
      </c>
      <c r="O56" s="32">
        <f t="shared" si="27"/>
        <v>1.84</v>
      </c>
      <c r="P56" s="30">
        <f t="shared" si="26"/>
        <v>1.7492857142857141</v>
      </c>
    </row>
    <row r="57" spans="1:16" x14ac:dyDescent="0.25">
      <c r="A57" s="15" t="s">
        <v>17</v>
      </c>
      <c r="B57" s="31">
        <f t="shared" si="27"/>
        <v>0</v>
      </c>
      <c r="C57" s="31">
        <f t="shared" si="27"/>
        <v>0</v>
      </c>
      <c r="D57" s="31">
        <f t="shared" si="27"/>
        <v>0</v>
      </c>
      <c r="E57" s="31">
        <f t="shared" si="27"/>
        <v>7.5</v>
      </c>
      <c r="F57" s="31">
        <f t="shared" si="27"/>
        <v>26.83</v>
      </c>
      <c r="G57" s="31">
        <f t="shared" si="27"/>
        <v>0</v>
      </c>
      <c r="H57" s="31">
        <f t="shared" si="27"/>
        <v>15.53</v>
      </c>
      <c r="I57" s="31">
        <f t="shared" si="27"/>
        <v>10.25</v>
      </c>
      <c r="J57" s="31">
        <f t="shared" si="27"/>
        <v>15.36</v>
      </c>
      <c r="K57" s="31">
        <f t="shared" si="27"/>
        <v>0</v>
      </c>
      <c r="L57" s="31">
        <f t="shared" si="27"/>
        <v>0</v>
      </c>
      <c r="M57" s="31">
        <f t="shared" si="27"/>
        <v>7.5</v>
      </c>
      <c r="N57" s="31">
        <f t="shared" si="27"/>
        <v>0</v>
      </c>
      <c r="O57" s="32">
        <f t="shared" si="27"/>
        <v>9.98</v>
      </c>
      <c r="P57" s="30">
        <f t="shared" si="26"/>
        <v>6.6392857142857142</v>
      </c>
    </row>
    <row r="58" spans="1:16" ht="15.75" thickBot="1" x14ac:dyDescent="0.3">
      <c r="A58" s="18" t="s">
        <v>18</v>
      </c>
      <c r="B58" s="39">
        <f t="shared" si="27"/>
        <v>5.74</v>
      </c>
      <c r="C58" s="39">
        <f t="shared" si="27"/>
        <v>7.91</v>
      </c>
      <c r="D58" s="39">
        <f t="shared" si="27"/>
        <v>-0.64</v>
      </c>
      <c r="E58" s="39">
        <f t="shared" si="27"/>
        <v>5.84</v>
      </c>
      <c r="F58" s="39">
        <f t="shared" si="27"/>
        <v>6.13</v>
      </c>
      <c r="G58" s="39">
        <f t="shared" si="27"/>
        <v>5.84</v>
      </c>
      <c r="H58" s="39">
        <f t="shared" si="27"/>
        <v>5.84</v>
      </c>
      <c r="I58" s="39">
        <f t="shared" si="27"/>
        <v>8</v>
      </c>
      <c r="J58" s="39">
        <f t="shared" si="27"/>
        <v>5.85</v>
      </c>
      <c r="K58" s="39">
        <f t="shared" si="27"/>
        <v>6.16</v>
      </c>
      <c r="L58" s="39">
        <f t="shared" si="27"/>
        <v>13.02</v>
      </c>
      <c r="M58" s="39">
        <f t="shared" si="27"/>
        <v>8.1999999999999993</v>
      </c>
      <c r="N58" s="39">
        <f t="shared" si="27"/>
        <v>6.92</v>
      </c>
      <c r="O58" s="40">
        <f t="shared" si="27"/>
        <v>8.35</v>
      </c>
      <c r="P58" s="36">
        <f t="shared" si="26"/>
        <v>6.6542857142857139</v>
      </c>
    </row>
    <row r="59" spans="1:16" ht="19.5" thickBot="1" x14ac:dyDescent="0.3">
      <c r="A59" s="78" t="str">
        <f>'Tabulka č. 1'!A59:P59</f>
        <v>Meziroční změny 2025 oproti 2024 - v %</v>
      </c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5"/>
    </row>
    <row r="60" spans="1:16" x14ac:dyDescent="0.25">
      <c r="A60" s="11" t="s">
        <v>24</v>
      </c>
      <c r="B60" s="37">
        <f>ROUND(100*(B24-B15)/B15,2)</f>
        <v>5</v>
      </c>
      <c r="C60" s="37">
        <f t="shared" ref="C60:O60" si="28">ROUND(100*(C24-C15)/C15,2)</f>
        <v>-9.35</v>
      </c>
      <c r="D60" s="37">
        <f t="shared" si="28"/>
        <v>4.55</v>
      </c>
      <c r="E60" s="37">
        <f t="shared" si="28"/>
        <v>-4.92</v>
      </c>
      <c r="F60" s="37">
        <f t="shared" si="28"/>
        <v>-6.49</v>
      </c>
      <c r="G60" s="37">
        <f t="shared" si="28"/>
        <v>-6.38</v>
      </c>
      <c r="H60" s="37">
        <f t="shared" si="28"/>
        <v>5.01</v>
      </c>
      <c r="I60" s="37">
        <f t="shared" si="28"/>
        <v>5</v>
      </c>
      <c r="J60" s="37">
        <f t="shared" si="28"/>
        <v>5.34</v>
      </c>
      <c r="K60" s="37">
        <f t="shared" si="28"/>
        <v>5</v>
      </c>
      <c r="L60" s="37">
        <f t="shared" si="28"/>
        <v>6.42</v>
      </c>
      <c r="M60" s="37">
        <f t="shared" si="28"/>
        <v>5</v>
      </c>
      <c r="N60" s="37">
        <f t="shared" si="28"/>
        <v>5</v>
      </c>
      <c r="O60" s="38">
        <f t="shared" si="28"/>
        <v>6.16</v>
      </c>
      <c r="P60" s="33">
        <f t="shared" ref="P60:P67" si="29">AVERAGE(B60:O60)</f>
        <v>1.81</v>
      </c>
    </row>
    <row r="61" spans="1:16" x14ac:dyDescent="0.25">
      <c r="A61" s="13" t="s">
        <v>25</v>
      </c>
      <c r="B61" s="31">
        <f t="shared" ref="B61:O67" si="30">ROUND(100*(B25-B16)/B16,2)</f>
        <v>5</v>
      </c>
      <c r="C61" s="31">
        <f t="shared" si="30"/>
        <v>6.93</v>
      </c>
      <c r="D61" s="31">
        <f t="shared" si="30"/>
        <v>3.56</v>
      </c>
      <c r="E61" s="31">
        <f t="shared" si="30"/>
        <v>4.63</v>
      </c>
      <c r="F61" s="31">
        <f t="shared" si="30"/>
        <v>5</v>
      </c>
      <c r="G61" s="31">
        <f t="shared" si="30"/>
        <v>3.5</v>
      </c>
      <c r="H61" s="31">
        <f t="shared" si="30"/>
        <v>5.01</v>
      </c>
      <c r="I61" s="31">
        <f t="shared" si="30"/>
        <v>5</v>
      </c>
      <c r="J61" s="31">
        <f t="shared" si="30"/>
        <v>5.53</v>
      </c>
      <c r="K61" s="31">
        <f t="shared" si="30"/>
        <v>5</v>
      </c>
      <c r="L61" s="31">
        <f t="shared" si="30"/>
        <v>5.97</v>
      </c>
      <c r="M61" s="31">
        <f t="shared" si="30"/>
        <v>5</v>
      </c>
      <c r="N61" s="31">
        <f t="shared" si="30"/>
        <v>5</v>
      </c>
      <c r="O61" s="32">
        <f t="shared" si="30"/>
        <v>7.01</v>
      </c>
      <c r="P61" s="34">
        <f t="shared" si="29"/>
        <v>5.152857142857143</v>
      </c>
    </row>
    <row r="62" spans="1:16" x14ac:dyDescent="0.25">
      <c r="A62" s="13" t="s">
        <v>26</v>
      </c>
      <c r="B62" s="31">
        <f t="shared" si="30"/>
        <v>5</v>
      </c>
      <c r="C62" s="31">
        <f t="shared" si="30"/>
        <v>-30</v>
      </c>
      <c r="D62" s="31">
        <f t="shared" si="30"/>
        <v>6.31</v>
      </c>
      <c r="E62" s="31">
        <f t="shared" si="30"/>
        <v>-28.82</v>
      </c>
      <c r="F62" s="31">
        <f t="shared" si="30"/>
        <v>-29.96</v>
      </c>
      <c r="G62" s="31">
        <f t="shared" si="30"/>
        <v>-30</v>
      </c>
      <c r="H62" s="31">
        <f t="shared" si="30"/>
        <v>5</v>
      </c>
      <c r="I62" s="31">
        <f t="shared" si="30"/>
        <v>5</v>
      </c>
      <c r="J62" s="31">
        <f t="shared" si="30"/>
        <v>5.03</v>
      </c>
      <c r="K62" s="31">
        <f t="shared" si="30"/>
        <v>5</v>
      </c>
      <c r="L62" s="31">
        <f t="shared" si="30"/>
        <v>6.82</v>
      </c>
      <c r="M62" s="31">
        <f t="shared" si="30"/>
        <v>5</v>
      </c>
      <c r="N62" s="31">
        <f t="shared" si="30"/>
        <v>5</v>
      </c>
      <c r="O62" s="32">
        <f t="shared" si="30"/>
        <v>4.9400000000000004</v>
      </c>
      <c r="P62" s="34">
        <f t="shared" si="29"/>
        <v>-4.6914285714285722</v>
      </c>
    </row>
    <row r="63" spans="1:16" x14ac:dyDescent="0.25">
      <c r="A63" s="13" t="s">
        <v>27</v>
      </c>
      <c r="B63" s="31">
        <f t="shared" si="30"/>
        <v>-33.33</v>
      </c>
      <c r="C63" s="31">
        <f t="shared" si="30"/>
        <v>-33.33</v>
      </c>
      <c r="D63" s="31">
        <f t="shared" si="30"/>
        <v>-33.33</v>
      </c>
      <c r="E63" s="31">
        <f t="shared" si="30"/>
        <v>-33.75</v>
      </c>
      <c r="F63" s="31">
        <f t="shared" si="30"/>
        <v>-32.14</v>
      </c>
      <c r="G63" s="31">
        <f t="shared" si="30"/>
        <v>-30</v>
      </c>
      <c r="H63" s="31">
        <f t="shared" si="30"/>
        <v>0</v>
      </c>
      <c r="I63" s="31">
        <f t="shared" si="30"/>
        <v>-1</v>
      </c>
      <c r="J63" s="31">
        <f t="shared" si="30"/>
        <v>0</v>
      </c>
      <c r="K63" s="31">
        <f t="shared" si="30"/>
        <v>0</v>
      </c>
      <c r="L63" s="31">
        <f t="shared" si="30"/>
        <v>0</v>
      </c>
      <c r="M63" s="31">
        <f t="shared" si="30"/>
        <v>0</v>
      </c>
      <c r="N63" s="31">
        <f t="shared" si="30"/>
        <v>0</v>
      </c>
      <c r="O63" s="32">
        <f t="shared" si="30"/>
        <v>0</v>
      </c>
      <c r="P63" s="35">
        <f t="shared" si="29"/>
        <v>-14.062857142857142</v>
      </c>
    </row>
    <row r="64" spans="1:16" x14ac:dyDescent="0.25">
      <c r="A64" s="15" t="s">
        <v>15</v>
      </c>
      <c r="B64" s="31">
        <f t="shared" si="30"/>
        <v>0</v>
      </c>
      <c r="C64" s="31">
        <f t="shared" si="30"/>
        <v>0</v>
      </c>
      <c r="D64" s="31">
        <f t="shared" si="30"/>
        <v>0</v>
      </c>
      <c r="E64" s="31">
        <f t="shared" si="30"/>
        <v>0</v>
      </c>
      <c r="F64" s="31">
        <f t="shared" si="30"/>
        <v>0</v>
      </c>
      <c r="G64" s="31">
        <f t="shared" si="30"/>
        <v>0</v>
      </c>
      <c r="H64" s="31">
        <f t="shared" si="30"/>
        <v>0</v>
      </c>
      <c r="I64" s="31">
        <f t="shared" si="30"/>
        <v>0</v>
      </c>
      <c r="J64" s="31">
        <f t="shared" si="30"/>
        <v>0</v>
      </c>
      <c r="K64" s="31">
        <f t="shared" si="30"/>
        <v>0</v>
      </c>
      <c r="L64" s="31">
        <f t="shared" si="30"/>
        <v>0</v>
      </c>
      <c r="M64" s="31">
        <f t="shared" si="30"/>
        <v>0</v>
      </c>
      <c r="N64" s="31">
        <f t="shared" si="30"/>
        <v>0</v>
      </c>
      <c r="O64" s="32">
        <f t="shared" si="30"/>
        <v>0</v>
      </c>
      <c r="P64" s="30">
        <f t="shared" si="29"/>
        <v>0</v>
      </c>
    </row>
    <row r="65" spans="1:16" x14ac:dyDescent="0.25">
      <c r="A65" s="13" t="s">
        <v>16</v>
      </c>
      <c r="B65" s="31">
        <f t="shared" si="30"/>
        <v>5</v>
      </c>
      <c r="C65" s="31">
        <f t="shared" si="30"/>
        <v>6.93</v>
      </c>
      <c r="D65" s="31">
        <f t="shared" si="30"/>
        <v>3.56</v>
      </c>
      <c r="E65" s="31">
        <f t="shared" si="30"/>
        <v>4.63</v>
      </c>
      <c r="F65" s="31">
        <f t="shared" si="30"/>
        <v>5</v>
      </c>
      <c r="G65" s="31">
        <f t="shared" si="30"/>
        <v>3.5</v>
      </c>
      <c r="H65" s="31">
        <f t="shared" si="30"/>
        <v>5.01</v>
      </c>
      <c r="I65" s="31">
        <f t="shared" si="30"/>
        <v>5</v>
      </c>
      <c r="J65" s="31">
        <f t="shared" si="30"/>
        <v>5.53</v>
      </c>
      <c r="K65" s="31">
        <f t="shared" si="30"/>
        <v>5</v>
      </c>
      <c r="L65" s="31">
        <f t="shared" si="30"/>
        <v>5.97</v>
      </c>
      <c r="M65" s="31">
        <f t="shared" si="30"/>
        <v>5</v>
      </c>
      <c r="N65" s="31">
        <f t="shared" si="30"/>
        <v>5</v>
      </c>
      <c r="O65" s="32">
        <f t="shared" si="30"/>
        <v>7.01</v>
      </c>
      <c r="P65" s="30">
        <f t="shared" si="29"/>
        <v>5.152857142857143</v>
      </c>
    </row>
    <row r="66" spans="1:16" x14ac:dyDescent="0.25">
      <c r="A66" s="15" t="s">
        <v>17</v>
      </c>
      <c r="B66" s="31">
        <f t="shared" si="30"/>
        <v>0</v>
      </c>
      <c r="C66" s="31">
        <f t="shared" si="30"/>
        <v>50</v>
      </c>
      <c r="D66" s="31">
        <f t="shared" si="30"/>
        <v>0</v>
      </c>
      <c r="E66" s="31">
        <f t="shared" si="30"/>
        <v>10</v>
      </c>
      <c r="F66" s="31">
        <f t="shared" si="30"/>
        <v>50</v>
      </c>
      <c r="G66" s="31">
        <f t="shared" si="30"/>
        <v>50</v>
      </c>
      <c r="H66" s="31">
        <f t="shared" si="30"/>
        <v>0</v>
      </c>
      <c r="I66" s="31">
        <f t="shared" si="30"/>
        <v>0</v>
      </c>
      <c r="J66" s="31">
        <f t="shared" si="30"/>
        <v>0</v>
      </c>
      <c r="K66" s="31">
        <f t="shared" si="30"/>
        <v>0</v>
      </c>
      <c r="L66" s="31">
        <f t="shared" si="30"/>
        <v>0</v>
      </c>
      <c r="M66" s="31">
        <f t="shared" si="30"/>
        <v>0</v>
      </c>
      <c r="N66" s="31">
        <f t="shared" si="30"/>
        <v>0</v>
      </c>
      <c r="O66" s="32">
        <f t="shared" si="30"/>
        <v>0</v>
      </c>
      <c r="P66" s="30">
        <f t="shared" si="29"/>
        <v>11.428571428571429</v>
      </c>
    </row>
    <row r="67" spans="1:16" ht="15.75" thickBot="1" x14ac:dyDescent="0.3">
      <c r="A67" s="18" t="s">
        <v>18</v>
      </c>
      <c r="B67" s="39">
        <f t="shared" si="30"/>
        <v>5</v>
      </c>
      <c r="C67" s="39">
        <f t="shared" si="30"/>
        <v>5</v>
      </c>
      <c r="D67" s="39">
        <f t="shared" si="30"/>
        <v>6.31</v>
      </c>
      <c r="E67" s="39">
        <f t="shared" si="30"/>
        <v>-21.7</v>
      </c>
      <c r="F67" s="39">
        <f t="shared" si="30"/>
        <v>5.05</v>
      </c>
      <c r="G67" s="39">
        <f t="shared" si="30"/>
        <v>5.01</v>
      </c>
      <c r="H67" s="39">
        <f t="shared" si="30"/>
        <v>5</v>
      </c>
      <c r="I67" s="39">
        <f t="shared" si="30"/>
        <v>5</v>
      </c>
      <c r="J67" s="39">
        <f t="shared" si="30"/>
        <v>5.03</v>
      </c>
      <c r="K67" s="39">
        <f t="shared" si="30"/>
        <v>5</v>
      </c>
      <c r="L67" s="39">
        <f t="shared" si="30"/>
        <v>6.82</v>
      </c>
      <c r="M67" s="39">
        <f t="shared" si="30"/>
        <v>5</v>
      </c>
      <c r="N67" s="39">
        <f t="shared" si="30"/>
        <v>5</v>
      </c>
      <c r="O67" s="40">
        <f t="shared" si="30"/>
        <v>4.9400000000000004</v>
      </c>
      <c r="P67" s="36">
        <f t="shared" si="29"/>
        <v>3.3185714285714281</v>
      </c>
    </row>
  </sheetData>
  <mergeCells count="9">
    <mergeCell ref="A41:P41"/>
    <mergeCell ref="A50:P50"/>
    <mergeCell ref="A59:P59"/>
    <mergeCell ref="B1:O1"/>
    <mergeCell ref="B2:O2"/>
    <mergeCell ref="A5:P5"/>
    <mergeCell ref="A14:P14"/>
    <mergeCell ref="A23:P23"/>
    <mergeCell ref="A32:P3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&amp;LČ.j.: MSMT-21301/2025-1&amp;RPříloha č. 16
&amp;A</oddHeader>
  </headerFooter>
  <ignoredErrors>
    <ignoredError sqref="P30 B37:O37 B39:O39 B46:O46 B48:O48 B38:O38 B47:O4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titul</vt:lpstr>
      <vt:lpstr>Graf č. 1</vt:lpstr>
      <vt:lpstr>Graf č. 2</vt:lpstr>
      <vt:lpstr>Graf č. 3</vt:lpstr>
      <vt:lpstr>Graf č. 4</vt:lpstr>
      <vt:lpstr>Tabulka č. 1</vt:lpstr>
      <vt:lpstr>Tabulka č. 2</vt:lpstr>
      <vt:lpstr>Tabulka č. 3</vt:lpstr>
      <vt:lpstr>Tabulka č. 4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Hrdinová Jana</cp:lastModifiedBy>
  <cp:lastPrinted>2023-08-25T11:39:07Z</cp:lastPrinted>
  <dcterms:created xsi:type="dcterms:W3CDTF">2013-07-15T08:35:23Z</dcterms:created>
  <dcterms:modified xsi:type="dcterms:W3CDTF">2025-09-10T10:39:33Z</dcterms:modified>
</cp:coreProperties>
</file>